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 activeTab="2"/>
  </bookViews>
  <sheets>
    <sheet name="uzasadnienie" sheetId="1" r:id="rId1"/>
    <sheet name="Załącznik Nr 1" sheetId="2" r:id="rId2"/>
    <sheet name="Załącznik Nr 2" sheetId="3" r:id="rId3"/>
  </sheets>
  <definedNames>
    <definedName name="_xlnm.Print_Area" localSheetId="0">uzasadnienie!$A$1:$F$32</definedName>
    <definedName name="_xlnm.Print_Area" localSheetId="1">'Załącznik Nr 1'!$A$1:$F$17</definedName>
    <definedName name="_xlnm.Print_Area" localSheetId="2">'Załącznik Nr 2'!$A$1:$F$26</definedName>
  </definedNames>
  <calcPr calcId="125725"/>
</workbook>
</file>

<file path=xl/calcChain.xml><?xml version="1.0" encoding="utf-8"?>
<calcChain xmlns="http://schemas.openxmlformats.org/spreadsheetml/2006/main">
  <c r="F25" i="3"/>
  <c r="F26"/>
  <c r="F23"/>
  <c r="D23"/>
  <c r="D26"/>
  <c r="D25"/>
  <c r="D28" i="1" l="1"/>
  <c r="C28"/>
  <c r="F22" i="3"/>
  <c r="F21"/>
  <c r="F17" i="2"/>
  <c r="F16"/>
  <c r="F14"/>
  <c r="D14"/>
  <c r="F13"/>
  <c r="F12"/>
  <c r="F8"/>
  <c r="C29" i="1" l="1"/>
  <c r="D10"/>
  <c r="D8"/>
  <c r="D9"/>
  <c r="C10"/>
  <c r="D25" l="1"/>
  <c r="D21"/>
  <c r="D20"/>
  <c r="D18"/>
  <c r="D6" l="1"/>
  <c r="C11" l="1"/>
  <c r="G29" l="1"/>
</calcChain>
</file>

<file path=xl/sharedStrings.xml><?xml version="1.0" encoding="utf-8"?>
<sst xmlns="http://schemas.openxmlformats.org/spreadsheetml/2006/main" count="86" uniqueCount="54">
  <si>
    <t>DOCHODY</t>
  </si>
  <si>
    <t>Dział</t>
  </si>
  <si>
    <t>Rozdział</t>
  </si>
  <si>
    <t>Zmniejszenia
/kwota w zł/</t>
  </si>
  <si>
    <t>Zwiększenia
/kwota w zł/</t>
  </si>
  <si>
    <t>Przeznaczenie</t>
  </si>
  <si>
    <t>Uwagi</t>
  </si>
  <si>
    <t>921</t>
  </si>
  <si>
    <t>92118</t>
  </si>
  <si>
    <t>Suma</t>
  </si>
  <si>
    <t>Ogółem plan wydatków</t>
  </si>
  <si>
    <t>WYDATKI</t>
  </si>
  <si>
    <t>Sporządziła: M. Jachymczyk</t>
  </si>
  <si>
    <t>92108</t>
  </si>
  <si>
    <t>92109</t>
  </si>
  <si>
    <t>92114</t>
  </si>
  <si>
    <t>92116</t>
  </si>
  <si>
    <r>
      <t xml:space="preserve">zwiększenie planu dotacji celowych - majątkowych dla instytucji kultury, w tym dla:
</t>
    </r>
    <r>
      <rPr>
        <b/>
        <u/>
        <sz val="10"/>
        <rFont val="Arial"/>
        <family val="2"/>
        <charset val="238"/>
      </rPr>
      <t>1) Muzeum Podkarpackiego w Krośnie</t>
    </r>
    <r>
      <rPr>
        <sz val="10"/>
        <rFont val="Arial"/>
        <family val="2"/>
        <charset val="238"/>
      </rPr>
      <t xml:space="preserve"> na realizację zadania pn. Zakup kolekcji obrazów Stanisława Bergmana i Seweryna Bieszczada – 45.240,00 zł (nowe zadanie),
</t>
    </r>
    <r>
      <rPr>
        <b/>
        <u/>
        <sz val="10"/>
        <rFont val="Arial"/>
        <family val="2"/>
        <charset val="238"/>
      </rPr>
      <t>2) Muzeum Kultury Ludowej w Kolbuszowe</t>
    </r>
    <r>
      <rPr>
        <sz val="10"/>
        <rFont val="Arial"/>
        <family val="2"/>
        <charset val="238"/>
      </rPr>
      <t xml:space="preserve">j w kwocie 42.443,-zł,z przeznaczeniem na realizację zadań (nowe zadania):
a) pn. Magazyn studyjny Muzeum w Kolbuszowej  – 28.000,00 zł,
b) pn. Zakup i wdrożenie audioprzewodników  – 14.443,00 zł,
</t>
    </r>
    <r>
      <rPr>
        <b/>
        <u/>
        <sz val="10"/>
        <rFont val="Arial"/>
        <family val="2"/>
        <charset val="238"/>
      </rPr>
      <t xml:space="preserve">3) Muzeum Narodowego Ziemi Przemyskiej w Przemyślu w kwocie 42.551,-zł </t>
    </r>
    <r>
      <rPr>
        <sz val="10"/>
        <rFont val="Arial"/>
        <family val="2"/>
        <charset val="238"/>
      </rPr>
      <t xml:space="preserve">z przeznaczeniem na realizację zadań (nowe zadania):
a) pn. Zakup sprzętu do digitalizacji zbiorów wraz z oprogramowaniem oraz sprzętu audio-video do prowadzenia działalności kulturalnej – 21.081,00 zł,
b) pn. Zakup rodzinnej kolekcji prac Mariana Strońskiego – 21.470,00 zł,
</t>
    </r>
    <r>
      <rPr>
        <b/>
        <u/>
        <sz val="10"/>
        <rFont val="Arial"/>
        <family val="2"/>
        <charset val="238"/>
      </rPr>
      <t xml:space="preserve">4) Muzeum Budownictwa Ludowego w Sanoku </t>
    </r>
    <r>
      <rPr>
        <sz val="10"/>
        <rFont val="Arial"/>
        <family val="2"/>
        <charset val="238"/>
      </rPr>
      <t xml:space="preserve">z przeznaczeniem na realizację zadania pn. Modernizacja systemu klimatyzacyjnego i wentylacyjnego na stałej ekspozycji Ikona Karpacka na terenie Parku Etnograficznego w Sanoku  – 250.000,00 zł (nowe zadanie)
</t>
    </r>
  </si>
  <si>
    <r>
      <t xml:space="preserve">zwiększenie planu dotacji celowych  - bieżących dla instytucji kultury z przeznaczeniem na wkład własny do realizowanych zadań (nowe zadania), w tym dla:
</t>
    </r>
    <r>
      <rPr>
        <b/>
        <u/>
        <sz val="10"/>
        <rFont val="Arial"/>
        <family val="2"/>
        <charset val="238"/>
      </rPr>
      <t>1) Muzeum Podkarpackiego w Krośnie</t>
    </r>
    <r>
      <rPr>
        <sz val="10"/>
        <rFont val="Arial"/>
        <family val="2"/>
        <charset val="238"/>
      </rPr>
      <t xml:space="preserve"> na zadanie pn. "Wydanie katalogu „Dokumenty królewskie dla miasta Krosna” do wystawy czasowej o tym samym tytule – 19.370,00 zł 
</t>
    </r>
    <r>
      <rPr>
        <b/>
        <u/>
        <sz val="10"/>
        <rFont val="Arial"/>
        <family val="2"/>
        <charset val="238"/>
      </rPr>
      <t xml:space="preserve">2) Muzeum – Zamku w Łańcucie </t>
    </r>
    <r>
      <rPr>
        <sz val="10"/>
        <rFont val="Arial"/>
        <family val="2"/>
        <charset val="238"/>
      </rPr>
      <t xml:space="preserve"> na zadanie pn. "Łańcut, Zamek (XIX w.): prace remontowo-renowacyjne więźby dachowej wraz z pokryciem nad Budynkiem Biblioteki i Hotelu – 500.000,00 zł,
</t>
    </r>
    <r>
      <rPr>
        <b/>
        <u/>
        <sz val="10"/>
        <rFont val="Arial"/>
        <family val="2"/>
        <charset val="238"/>
      </rPr>
      <t>3) Muzeum Kultury Ludowej w Kolbuszowej</t>
    </r>
    <r>
      <rPr>
        <sz val="10"/>
        <rFont val="Arial"/>
        <family val="2"/>
        <charset val="238"/>
      </rPr>
      <t xml:space="preserve"> na zadania w kwocie 20.736,-zł, w tym:
a) pn. Utworzenie strony internetowej Muzeum Kultury Ludowej w Kolbuszowej – 4.028,00 zł,
b) pn. Na tropie lasowiackiej przygody wakacje w skansenie – 9.372,00 zł,
c) pn. Lasowiacka kapusta ziemniaczana na 12 sposobów – 6.384,00 zł,
d) pn. Zagrajże muzyka dla smyka – 952,00 zł,
</t>
    </r>
    <r>
      <rPr>
        <b/>
        <u/>
        <sz val="10"/>
        <rFont val="Arial"/>
        <family val="2"/>
        <charset val="238"/>
      </rPr>
      <t xml:space="preserve">4) Muzeum Narodowego Ziemi Przemyskiej w Przemyślu </t>
    </r>
    <r>
      <rPr>
        <sz val="10"/>
        <rFont val="Arial"/>
        <family val="2"/>
        <charset val="238"/>
      </rPr>
      <t xml:space="preserve">na zadania w kwocie 68.000,-zł:
a) pn. Konserwacja muzealiów do przebudowy wystaw stałych II – 50.000,00 zł,
b) pn. Przemyśl i jego  mieszkańcy w Królestwie Galicji i Lodomerii – 18.000,00 zł,
</t>
    </r>
    <r>
      <rPr>
        <b/>
        <u/>
        <sz val="10"/>
        <rFont val="Arial"/>
        <family val="2"/>
        <charset val="238"/>
      </rPr>
      <t xml:space="preserve">5) Muzeum Marii Konopnickiej w Żarnowcu </t>
    </r>
    <r>
      <rPr>
        <sz val="10"/>
        <rFont val="Arial"/>
        <family val="2"/>
        <charset val="238"/>
      </rPr>
      <t>na zadanie pn. Maria Konopnicka – poetka, podróżniczka i Europejka – 30.000,00 zł</t>
    </r>
  </si>
  <si>
    <t>ustalenie planu dotacji celowej dla Wojewódzkiej i Miejskiej Biblioteki Publicznej w Rzeszowie z przeznaczenie na realizację zadania pn. „E – usługi w nowoczesnej bibliotece” (nowe zadanie)</t>
  </si>
  <si>
    <t>zwiększenie planu dotacji celowej dla Filharmonii Podkarpackiej im. A. Malawskiego w Rzeszowie na realizację zadania pn. "Zakup instrumentów muzycznych i akcesoriów na potrzeby działalności statutowej Filharmonii"(nowe zadanie)</t>
  </si>
  <si>
    <r>
      <t xml:space="preserve">zwiększenie planu dotacji dla Arboretum i Zakładu Fizjografii w Bolestraszycach, w tym:
1) </t>
    </r>
    <r>
      <rPr>
        <b/>
        <u/>
        <sz val="10"/>
        <rFont val="Arial"/>
        <family val="2"/>
        <charset val="238"/>
      </rPr>
      <t>dotacji podmiotowej</t>
    </r>
    <r>
      <rPr>
        <sz val="10"/>
        <rFont val="Arial"/>
        <family val="2"/>
        <charset val="238"/>
      </rPr>
      <t xml:space="preserve"> z przeznaczeniem na działalność bieżącą jednostki - 100.000,-zł,
2) </t>
    </r>
    <r>
      <rPr>
        <b/>
        <u/>
        <sz val="10"/>
        <rFont val="Arial"/>
        <family val="2"/>
        <charset val="238"/>
      </rPr>
      <t>dotacji celowej</t>
    </r>
    <r>
      <rPr>
        <sz val="10"/>
        <rFont val="Arial"/>
        <family val="2"/>
        <charset val="238"/>
      </rPr>
      <t xml:space="preserve"> w kwocie 18.887,-zł z przeznaczeniem na wkład własny do nowych zadań:
a) pn. Inwentaryzacja założeń ogrodowych na dawnych Kresach – 10.500,-zł,
b) pn. XI Konkurs Światowy Dzień Wody – 1.800,- zł,
c) pn. Prace pielęgnacyjne drzewostany na terenie ogrodu w Bolestraszycach – 6.587,-zł
</t>
    </r>
  </si>
  <si>
    <t xml:space="preserve">do projektu Uchwały Zarządu Województwa Podkarpackiego w sprawie przyjęcia autopoprawek do projektu Uchwały Sejmiku Województwa Podkarpackiego w sprawie zmian w budżecie Województwa Podkarpackiego na 2013 r. </t>
  </si>
  <si>
    <t>UZASADNIENIE</t>
  </si>
  <si>
    <t xml:space="preserve">Zmiana planu dochodów w szczegółowości dział, rozdział, paragraf </t>
  </si>
  <si>
    <t>PLAN DOCHODÓW</t>
  </si>
  <si>
    <t>zmniejszenia</t>
  </si>
  <si>
    <t>zwiększenia</t>
  </si>
  <si>
    <t>§</t>
  </si>
  <si>
    <t>kwota</t>
  </si>
  <si>
    <t>Razem</t>
  </si>
  <si>
    <t>w tym:</t>
  </si>
  <si>
    <t>dochody bieżące</t>
  </si>
  <si>
    <t>dochody majątkowe</t>
  </si>
  <si>
    <t>Zmiana planu wydatków w szczegółowości dział, rozdział, paragraf</t>
  </si>
  <si>
    <t>PLAN WYDATKÓW</t>
  </si>
  <si>
    <t>wydatki bieżące</t>
  </si>
  <si>
    <t>wydatki majątkowe</t>
  </si>
  <si>
    <t>6660</t>
  </si>
  <si>
    <t>0900</t>
  </si>
  <si>
    <t>2320</t>
  </si>
  <si>
    <t xml:space="preserve">ustalenie planu dochodów z tytułu zwrotu przez Filharmonię Podkarpacką im. A.Malawskiego w Rzeszowie części dotacji otrzymanej (po rozliczeniu podatku VAT) na realizację:
1) zadania pn. "zakup instrumentów i akcesoriów muzycznych wykorzystywanych w działalności koncertowej i edukacyjnej Filharmonii Podkarpackiej" - 18.046,-zł,
2) wykonania bramy wjazdowej, zakup sprzętu komputerowego oraz urządzeń obsługi technicznej - 20.860,-zł </t>
  </si>
  <si>
    <t>1) ustalenie planu dochodów z tytułu zwrotu przez:
a) Wojewódzką i Miejską Bibliotekę Publiczną w Rzeszowie części dotacji przeznaczonej na realizację zadania pn. "Podkarpackie Centrum Biblioteczne i Edukacyjne w Rzeszowie" - 4.113,-zł,
b) Gminę Cieszanów części dotacji wraz z odsetkami na realizację zadania pn. "Przebudowa i modernizacja Miejskiej Biblioteki publicznej w Cieszanowie" w ramach rządowego Programu Wieloletniego KULTURA+Priorytet "Biblioteka+Infrastruktura bibliotek" - 1.946,-zł,
2) zwiększenie planu dochodów z tytułu dotacji celowej otrzymanej z Powiatu Rzeszowskiego 
z przeznaczeniem na realizację przez Wojewódzką i Miejską Bibliotekę Publiczną w Rzeszowie na realizacje zadania "wykonywanie zadań powiatowej biblioteki publicznej dla Powiatu Rzeszowskiego" - 2.000,-zł</t>
  </si>
  <si>
    <r>
      <t xml:space="preserve">Ustalenie planu dochodów z tytułu zwrotu przez instytucje kultury części dotacji, w tym przez:
</t>
    </r>
    <r>
      <rPr>
        <b/>
        <u/>
        <sz val="10"/>
        <rFont val="Arial"/>
        <family val="2"/>
        <charset val="238"/>
      </rPr>
      <t>1) Muzeum Kultury Ludowej w Kolbuszowej</t>
    </r>
    <r>
      <rPr>
        <sz val="10"/>
        <rFont val="Arial"/>
        <family val="2"/>
        <charset val="238"/>
      </rPr>
      <t xml:space="preserve"> otrzymanej na realizację:
a) zadania pn. "Skansen otwarty dla niepełnosprawnych" - 596,-zł (po rozliczeniu podatku VAT),
b) zadania pn. "Zachowanie dziedzictwa kulturowego i podniesienie atrakcji turystycznej regionu poprzez rozbudowę Parku Etnograficznego Muzeum Kultury Ludowej w Kolbuszowej" - 34.332,-zł (w tym: 1.872,-zł - po rozliczeniu podatku VAT),
c) zadania pn. "Zabezpieczenie i adaptacja budynku spichlerza z Bidzin na cele wystawiennicze" - 3.638,-zł
</t>
    </r>
    <r>
      <rPr>
        <b/>
        <u/>
        <sz val="10"/>
        <rFont val="Arial"/>
        <family val="2"/>
        <charset val="238"/>
      </rPr>
      <t xml:space="preserve">2) Muzeum Podkarpackie w Krośnie </t>
    </r>
    <r>
      <rPr>
        <sz val="10"/>
        <rFont val="Arial"/>
        <family val="2"/>
        <charset val="238"/>
      </rPr>
      <t xml:space="preserve">otrzymanej na realizację zadania:
a) pn. "zakup nowoczesnego wyposażenia dla Muzeum Podkarpackiego w Krośnie" - 4.129,-zł (po rozliczeniu podatku VAT),
b) pn. "zakup samochodu" - 2.825,-zł (po rozliczeniu podatku VAT)
</t>
    </r>
    <r>
      <rPr>
        <b/>
        <u/>
        <sz val="10"/>
        <rFont val="Arial"/>
        <family val="2"/>
        <charset val="238"/>
      </rPr>
      <t xml:space="preserve">3) Muzeum - Zamek w Łańcucie </t>
    </r>
    <r>
      <rPr>
        <sz val="10"/>
        <rFont val="Arial"/>
        <family val="2"/>
        <charset val="238"/>
      </rPr>
      <t>otrzymanej</t>
    </r>
    <r>
      <rPr>
        <b/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na realizację zadania pn. "Prace zabezpieczające, przygotowawcze i projektowe oraz opracowanie studium wykonalności projektu "Akademia Julińska" - 98.059,-zł ( w tym: 88.734,-zł po rozliczeniu podatku VAT),
</t>
    </r>
    <r>
      <rPr>
        <b/>
        <u/>
        <sz val="10"/>
        <rFont val="Arial"/>
        <family val="2"/>
        <charset val="238"/>
      </rPr>
      <t>4) Muzeum Budownictwa Ludowego w Sanoku</t>
    </r>
    <r>
      <rPr>
        <sz val="10"/>
        <rFont val="Arial"/>
        <family val="2"/>
        <charset val="238"/>
      </rPr>
      <t xml:space="preserve"> otrzymanej na realizację projektu pn. "Galicyjski Rynek - budowa sektora miejskiego w Parku Etnograficznym" - 322.903,-zł
</t>
    </r>
  </si>
  <si>
    <t>zwiększenie planu dotacji dla Teatru im. W.Siemaszkowej , w tym:
1) celowej na wkład własny do na wkład własny do zadania pn. Rzeszowskie Spotkania Teatralne VizuArt Festiwal Scenografów i Kostiumografów  - 50.000,-zł,
2) podmiotowej na działalność bieżącą  jednostki - 50.000,-zł</t>
  </si>
  <si>
    <r>
      <t xml:space="preserve">zwiększenie planu dotacji dla instytucji kultury, w tym:
1) </t>
    </r>
    <r>
      <rPr>
        <b/>
        <u/>
        <sz val="10"/>
        <rFont val="Arial"/>
        <family val="2"/>
        <charset val="238"/>
      </rPr>
      <t>podmiotowej</t>
    </r>
    <r>
      <rPr>
        <sz val="10"/>
        <rFont val="Arial"/>
        <family val="2"/>
        <charset val="238"/>
      </rPr>
      <t xml:space="preserve"> dla Wojewódzkiego Domu Kultury w Rzeszowie z przeznaczeniem na działalność bieżącą - 40.000,-zł,
</t>
    </r>
    <r>
      <rPr>
        <b/>
        <u/>
        <sz val="10"/>
        <rFont val="Arial"/>
        <family val="2"/>
        <charset val="238"/>
      </rPr>
      <t>2) celowych o kwotę 266.440,-zł, z tego dla:</t>
    </r>
    <r>
      <rPr>
        <sz val="10"/>
        <rFont val="Arial"/>
        <family val="2"/>
        <charset val="238"/>
      </rPr>
      <t xml:space="preserve">
a) Wojewódzkiego Domu Kultury w Rzeszowie o kwotę 28.100 z przeznaczeniem na wkład własny do nowych zadań:
- pn. 29. Ogólnopolski Konkurs Tradycyjnego Tańca Ludowego – 14.700,00 zł,
- pn. XXXII Spotkania Cymbalistów – 13.400,00 zł,
b) Centrum Kulturalnego w Przemyślu w kwocie 238.340,-zł z przeznaczeniem na realizację nowych zadań, w tym:
- na wkład własny do zadania pn. „Promocja tradycji kulinarnych pogranicza nadsańskiego” – 2.640,00 zł,
- realizację zadania pn. Zakup wyposażenia dla przemyskiego kina „Centrum” – 15.700,00 zł,
- realizację zadania pn. Zakup wyposażenia scenicznego niezbędnego dla realizacji celów statutowych regionalnego Centrum Kulturalnego w Przemyślu - wojewódzkiej instytucji kultury – 220.000,00 zł</t>
    </r>
  </si>
  <si>
    <t>zwiększenie planu dotacji celowej dla Wojewódzkiej i Miejskiej Biblioteki Publicznej w Rzeszowie  z przeznaczeniem na realizację zadania pn. "wykonywanie zadań powiatowej biblioteki publicznej dla Powiatu Rzeszowskiego"</t>
  </si>
  <si>
    <t xml:space="preserve">zwiększenie planu dotacji podmiotowych dla instytucji kultury, w tym dla:
1) Muzeum Podkarpackiego w Krośnie na przygotowanie projektu kompleksowego remontu dachu i elewacji budynku wraz z rynnami i rurami spustowymi oraz programu konserwatorskiego (zalecenie wynikające z przeglądu okresowego – rocznego obiektu budowlanego) – 50.000,00 zł,
2) Muzeum – Zamku w Łańcucie na bieżącą działalność jednostki – 40.000,00 zł, 
3) Muzeum Marii Konopnickiej w Żarnowcu na bieżącą działalność jednostki – 75.000,00 zł
</t>
  </si>
  <si>
    <t xml:space="preserve">Na skutek proponowanych zmian nastąpi zwiększenie planowanego deficytu budżetu Województwa o kwotę 1.679.391,-zł oraz zwiększenie przychodów z tytułu wolnych środków na finansowanie planowanego deficytu budżetu Województwa.
W związku z przyjęciem autopoprawek do zmian w budżecie Województwa na 2013 r. dokonuje się zmiany prognozy zadłużenia stanowiącej załącznik do zmian w WPF.
</t>
  </si>
  <si>
    <t>ustalenie planu dochodów z tytułu zwrotu przez Centrum Kulturalne w Przemyślu części dotacji otrzymanej (po rozliczeniu podatku VAT) na realizację zadania pn. "Kompleksowa modernizacja, odnowa i ochrona budynku Centrum Kulturalnego w Przemyślu - Wojewódzkiej Instytucji Kultury (II część)"</t>
  </si>
  <si>
    <t>zmiana klasyfikacji dotacji dla Wojewódzkiej i Miejskiej Biblioteki Publicznej w Rzeszowie poprzez:
1) zmniejszenie planu dotacji podmiotowej przeznaczonej na dofinansowanie działalności bieżącej w zakresie realizowanych zadań statutowych,
2) zwiększenie planu dotacji celowej z przeznaczeniem na realizację zadania pn. "wykonywanie zadań powiatowej biblioteki publicznej dla Powiatu Rzeszowskiego"</t>
  </si>
  <si>
    <t>zmiana planu wydatków majątkowych Podkarpackiego Zarządu Dróg Wojewódzkich w Rzeszowie poprzez:
1) zmniejszenie planu wydatków przeznaczonych na realizację zadania pn. "budowa chodników i zatok postojowych w ciągu dróg wojewódzkich realizowana w oparciu o umowy pomiędzy Województwem Podkarpackim a jednostkami Samorządu Terytorialnego",
2) ustalenie planu wydatków na wkład własny do realizacji zadania pn. "Zabezpieczenie osuwiska i odbudowa korpusu drogi wojewódzkiej Nr 884 Przemyśl - Domaradz w km 13+672,11-13+766,11 w miejscowości Korytniki"  przy udziale środków z dotacji celowej z Ministerstwa Administracji i Cyfryzacji na usuwanie skutków klęsk żywiołowych</t>
  </si>
  <si>
    <t xml:space="preserve">Załącznik Nr 1 do Uchwały Nr 218 / 5173/ 13 
Zarządu Województwa Podkarpackiego 
z dnia 19 marca 2013 r. w sprawie przyjęcia autopoprawek 
do projektu uchwały Sejmiku </t>
  </si>
  <si>
    <t>Załącznik Nr 2 do Uchwały Nr 218/5173/ 13 
Zarządu Województwa Podkarpackiego 
z dnia 19 marca 2013 r. w sprawie zmian w budżecie 
Województwa Podkarpackiego na 2013 r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</si>
</sst>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5">
    <font>
      <sz val="11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4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6" fillId="0" borderId="0"/>
    <xf numFmtId="0" fontId="13" fillId="0" borderId="0"/>
    <xf numFmtId="0" fontId="17" fillId="0" borderId="0" applyNumberFormat="0" applyFill="0" applyBorder="0" applyAlignment="0" applyProtection="0">
      <alignment vertical="top"/>
    </xf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5" fillId="5" borderId="4" xfId="0" applyFont="1" applyFill="1" applyBorder="1" applyAlignment="1">
      <alignment vertical="center" wrapText="1"/>
    </xf>
    <xf numFmtId="3" fontId="22" fillId="5" borderId="4" xfId="0" applyNumberFormat="1" applyFont="1" applyFill="1" applyBorder="1" applyAlignment="1">
      <alignment horizontal="right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3" fontId="25" fillId="6" borderId="4" xfId="0" applyNumberFormat="1" applyFont="1" applyFill="1" applyBorder="1" applyAlignment="1">
      <alignment horizontal="right" vertical="center" wrapText="1"/>
    </xf>
    <xf numFmtId="49" fontId="25" fillId="6" borderId="4" xfId="0" applyNumberFormat="1" applyFont="1" applyFill="1" applyBorder="1" applyAlignment="1">
      <alignment horizontal="center" vertical="center" wrapText="1"/>
    </xf>
    <xf numFmtId="0" fontId="0" fillId="6" borderId="4" xfId="0" applyFill="1" applyBorder="1"/>
    <xf numFmtId="3" fontId="26" fillId="6" borderId="4" xfId="0" applyNumberFormat="1" applyFont="1" applyFill="1" applyBorder="1"/>
    <xf numFmtId="0" fontId="26" fillId="6" borderId="4" xfId="0" applyFont="1" applyFill="1" applyBorder="1"/>
    <xf numFmtId="0" fontId="27" fillId="0" borderId="0" xfId="0" applyFont="1" applyBorder="1" applyAlignment="1">
      <alignment vertical="center" wrapText="1"/>
    </xf>
    <xf numFmtId="3" fontId="28" fillId="0" borderId="0" xfId="0" applyNumberFormat="1" applyFont="1" applyBorder="1"/>
    <xf numFmtId="3" fontId="28" fillId="0" borderId="0" xfId="0" applyNumberFormat="1" applyFont="1" applyBorder="1" applyAlignment="1">
      <alignment vertical="center"/>
    </xf>
    <xf numFmtId="0" fontId="28" fillId="0" borderId="0" xfId="0" applyFont="1" applyBorder="1"/>
    <xf numFmtId="3" fontId="29" fillId="0" borderId="0" xfId="0" applyNumberFormat="1" applyFont="1" applyBorder="1"/>
    <xf numFmtId="3" fontId="0" fillId="0" borderId="0" xfId="0" applyNumberFormat="1" applyBorder="1"/>
    <xf numFmtId="0" fontId="30" fillId="0" borderId="0" xfId="0" applyFont="1" applyBorder="1"/>
    <xf numFmtId="3" fontId="31" fillId="0" borderId="0" xfId="0" applyNumberFormat="1" applyFont="1" applyBorder="1"/>
    <xf numFmtId="3" fontId="32" fillId="0" borderId="0" xfId="0" applyNumberFormat="1" applyFont="1" applyBorder="1"/>
    <xf numFmtId="0" fontId="33" fillId="0" borderId="0" xfId="0" applyFont="1" applyBorder="1" applyAlignment="1">
      <alignment vertical="center" wrapText="1"/>
    </xf>
    <xf numFmtId="0" fontId="22" fillId="5" borderId="2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top" wrapText="1"/>
    </xf>
    <xf numFmtId="49" fontId="22" fillId="7" borderId="2" xfId="0" applyNumberFormat="1" applyFont="1" applyFill="1" applyBorder="1" applyAlignment="1">
      <alignment horizontal="right" vertical="center" wrapText="1"/>
    </xf>
    <xf numFmtId="3" fontId="22" fillId="7" borderId="1" xfId="0" applyNumberFormat="1" applyFont="1" applyFill="1" applyBorder="1" applyAlignment="1">
      <alignment horizontal="right" vertical="center" wrapText="1"/>
    </xf>
    <xf numFmtId="49" fontId="22" fillId="7" borderId="1" xfId="0" applyNumberFormat="1" applyFont="1" applyFill="1" applyBorder="1" applyAlignment="1">
      <alignment horizontal="right" vertical="center" wrapText="1"/>
    </xf>
    <xf numFmtId="3" fontId="22" fillId="7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/>
    </xf>
    <xf numFmtId="3" fontId="26" fillId="6" borderId="4" xfId="0" applyNumberFormat="1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3" fontId="27" fillId="0" borderId="0" xfId="0" applyNumberFormat="1" applyFont="1" applyBorder="1" applyAlignment="1">
      <alignment vertical="center" wrapText="1"/>
    </xf>
    <xf numFmtId="3" fontId="30" fillId="0" borderId="0" xfId="0" applyNumberFormat="1" applyFont="1" applyBorder="1"/>
    <xf numFmtId="0" fontId="27" fillId="0" borderId="0" xfId="0" applyFont="1" applyBorder="1" applyAlignment="1">
      <alignment wrapText="1"/>
    </xf>
    <xf numFmtId="3" fontId="27" fillId="0" borderId="0" xfId="0" applyNumberFormat="1" applyFont="1" applyBorder="1"/>
    <xf numFmtId="0" fontId="22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right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top" wrapText="1"/>
    </xf>
    <xf numFmtId="3" fontId="23" fillId="0" borderId="4" xfId="0" applyNumberFormat="1" applyFont="1" applyFill="1" applyBorder="1" applyAlignment="1">
      <alignment horizontal="right" vertical="top" wrapText="1"/>
    </xf>
    <xf numFmtId="0" fontId="23" fillId="0" borderId="6" xfId="0" applyFont="1" applyFill="1" applyBorder="1" applyAlignment="1">
      <alignment horizontal="center" vertical="top" wrapText="1"/>
    </xf>
    <xf numFmtId="3" fontId="23" fillId="0" borderId="6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center" vertical="top" wrapText="1"/>
    </xf>
    <xf numFmtId="3" fontId="23" fillId="0" borderId="12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0" fontId="23" fillId="0" borderId="9" xfId="0" applyFont="1" applyFill="1" applyBorder="1" applyAlignment="1">
      <alignment horizontal="center" vertical="top" wrapText="1"/>
    </xf>
    <xf numFmtId="3" fontId="23" fillId="0" borderId="9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5" xfId="0" applyNumberFormat="1" applyFont="1" applyFill="1" applyBorder="1" applyAlignment="1">
      <alignment horizontal="right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right" vertical="top" wrapText="1"/>
    </xf>
    <xf numFmtId="0" fontId="22" fillId="5" borderId="4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3" fontId="0" fillId="4" borderId="4" xfId="0" applyNumberForma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3" fontId="10" fillId="4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6" fillId="6" borderId="4" xfId="0" applyFont="1" applyFill="1" applyBorder="1" applyAlignment="1">
      <alignment horizontal="left"/>
    </xf>
    <xf numFmtId="49" fontId="22" fillId="6" borderId="6" xfId="0" applyNumberFormat="1" applyFont="1" applyFill="1" applyBorder="1" applyAlignment="1">
      <alignment horizontal="center" vertical="center" wrapText="1"/>
    </xf>
    <xf numFmtId="49" fontId="22" fillId="6" borderId="8" xfId="0" applyNumberFormat="1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top" wrapText="1"/>
    </xf>
    <xf numFmtId="0" fontId="26" fillId="6" borderId="1" xfId="0" applyFont="1" applyFill="1" applyBorder="1" applyAlignment="1">
      <alignment horizontal="left" vertical="center"/>
    </xf>
    <xf numFmtId="0" fontId="26" fillId="6" borderId="3" xfId="0" applyFont="1" applyFill="1" applyBorder="1" applyAlignment="1">
      <alignment horizontal="left" vertical="center"/>
    </xf>
  </cellXfs>
  <cellStyles count="11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6" xfId="8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topLeftCell="A55" zoomScaleNormal="100" zoomScaleSheetLayoutView="100" workbookViewId="0">
      <selection activeCell="J27" sqref="I27:J27"/>
    </sheetView>
  </sheetViews>
  <sheetFormatPr defaultRowHeight="14.25"/>
  <cols>
    <col min="1" max="1" width="5.625" customWidth="1"/>
    <col min="3" max="3" width="12.625" customWidth="1"/>
    <col min="4" max="4" width="12.875" customWidth="1"/>
    <col min="5" max="5" width="41.125" customWidth="1"/>
    <col min="6" max="6" width="20.875" customWidth="1"/>
    <col min="7" max="7" width="11" customWidth="1"/>
  </cols>
  <sheetData>
    <row r="1" spans="1:6" ht="22.5" customHeight="1">
      <c r="A1" s="147" t="s">
        <v>23</v>
      </c>
      <c r="B1" s="147"/>
      <c r="C1" s="147"/>
      <c r="D1" s="147"/>
      <c r="E1" s="147"/>
      <c r="F1" s="147"/>
    </row>
    <row r="2" spans="1:6" ht="54" customHeight="1">
      <c r="A2" s="154" t="s">
        <v>22</v>
      </c>
      <c r="B2" s="154"/>
      <c r="C2" s="154"/>
      <c r="D2" s="154"/>
      <c r="E2" s="154"/>
      <c r="F2" s="154"/>
    </row>
    <row r="3" spans="1:6" ht="10.5" customHeight="1" thickBot="1">
      <c r="A3" s="1"/>
      <c r="B3" s="1"/>
      <c r="C3" s="1"/>
      <c r="D3" s="1"/>
      <c r="E3" s="1"/>
      <c r="F3" s="1"/>
    </row>
    <row r="4" spans="1:6" ht="16.5" thickBot="1">
      <c r="A4" s="151" t="s">
        <v>0</v>
      </c>
      <c r="B4" s="152"/>
      <c r="C4" s="152"/>
      <c r="D4" s="152"/>
      <c r="E4" s="152"/>
      <c r="F4" s="153"/>
    </row>
    <row r="5" spans="1:6" ht="39.75" customHeight="1" thickBot="1">
      <c r="A5" s="2" t="s">
        <v>1</v>
      </c>
      <c r="B5" s="3" t="s">
        <v>2</v>
      </c>
      <c r="C5" s="4" t="s">
        <v>3</v>
      </c>
      <c r="D5" s="5" t="s">
        <v>4</v>
      </c>
      <c r="E5" s="3" t="s">
        <v>5</v>
      </c>
      <c r="F5" s="6" t="s">
        <v>6</v>
      </c>
    </row>
    <row r="6" spans="1:6" ht="144" customHeight="1">
      <c r="A6" s="137"/>
      <c r="B6" s="39">
        <v>92108</v>
      </c>
      <c r="C6" s="7"/>
      <c r="D6" s="8">
        <f>18046+9594+11266</f>
        <v>38906</v>
      </c>
      <c r="E6" s="9" t="s">
        <v>41</v>
      </c>
      <c r="F6" s="27"/>
    </row>
    <row r="7" spans="1:6" ht="82.5" customHeight="1">
      <c r="A7" s="138"/>
      <c r="B7" s="11">
        <v>92109</v>
      </c>
      <c r="C7" s="23"/>
      <c r="D7" s="24">
        <v>43440</v>
      </c>
      <c r="E7" s="12" t="s">
        <v>49</v>
      </c>
      <c r="F7" s="12"/>
    </row>
    <row r="8" spans="1:6" ht="226.5" customHeight="1">
      <c r="A8" s="138"/>
      <c r="B8" s="17">
        <v>92116</v>
      </c>
      <c r="C8" s="18"/>
      <c r="D8" s="19">
        <f>4113+1902+44+2000</f>
        <v>8059</v>
      </c>
      <c r="E8" s="13" t="s">
        <v>42</v>
      </c>
      <c r="F8" s="20"/>
    </row>
    <row r="9" spans="1:6" ht="404.25" customHeight="1" thickBot="1">
      <c r="A9" s="139"/>
      <c r="B9" s="38" t="s">
        <v>8</v>
      </c>
      <c r="C9" s="41"/>
      <c r="D9" s="36">
        <f>596+262+4129+98059+37708+322903+2825</f>
        <v>466482</v>
      </c>
      <c r="E9" s="42" t="s">
        <v>43</v>
      </c>
      <c r="F9" s="43"/>
    </row>
    <row r="10" spans="1:6" ht="15" thickBot="1">
      <c r="A10" s="150" t="s">
        <v>9</v>
      </c>
      <c r="B10" s="150"/>
      <c r="C10" s="22">
        <f>SUM(C6:C9)</f>
        <v>0</v>
      </c>
      <c r="D10" s="22">
        <f>SUM(D6:D9)</f>
        <v>556887</v>
      </c>
      <c r="E10" s="132"/>
      <c r="F10" s="133"/>
    </row>
    <row r="11" spans="1:6" ht="15" thickBot="1">
      <c r="A11" s="134" t="s">
        <v>10</v>
      </c>
      <c r="B11" s="135"/>
      <c r="C11" s="136">
        <f>C10+D10</f>
        <v>556887</v>
      </c>
      <c r="D11" s="136"/>
      <c r="E11" s="132"/>
      <c r="F11" s="133"/>
    </row>
    <row r="12" spans="1:6" ht="15" thickBot="1">
      <c r="A12" s="135"/>
      <c r="B12" s="135"/>
      <c r="C12" s="136"/>
      <c r="D12" s="136"/>
      <c r="E12" s="132"/>
      <c r="F12" s="133"/>
    </row>
    <row r="13" spans="1:6" ht="15" customHeight="1" thickBot="1">
      <c r="A13" s="1"/>
      <c r="B13" s="1"/>
      <c r="C13" s="1"/>
      <c r="D13" s="1"/>
      <c r="E13" s="1"/>
      <c r="F13" s="1"/>
    </row>
    <row r="14" spans="1:6" ht="16.5" thickBot="1">
      <c r="A14" s="151" t="s">
        <v>11</v>
      </c>
      <c r="B14" s="152"/>
      <c r="C14" s="152"/>
      <c r="D14" s="152"/>
      <c r="E14" s="152"/>
      <c r="F14" s="153"/>
    </row>
    <row r="15" spans="1:6" ht="29.25" thickBot="1">
      <c r="A15" s="2" t="s">
        <v>1</v>
      </c>
      <c r="B15" s="3" t="s">
        <v>2</v>
      </c>
      <c r="C15" s="4" t="s">
        <v>3</v>
      </c>
      <c r="D15" s="5" t="s">
        <v>4</v>
      </c>
      <c r="E15" s="3" t="s">
        <v>5</v>
      </c>
      <c r="F15" s="6" t="s">
        <v>6</v>
      </c>
    </row>
    <row r="16" spans="1:6" ht="97.5" customHeight="1">
      <c r="A16" s="143">
        <v>600</v>
      </c>
      <c r="B16" s="37">
        <v>60013</v>
      </c>
      <c r="C16" s="7">
        <v>-639000</v>
      </c>
      <c r="D16" s="8"/>
      <c r="E16" s="145" t="s">
        <v>51</v>
      </c>
      <c r="F16" s="27"/>
    </row>
    <row r="17" spans="1:7" ht="101.25" customHeight="1" thickBot="1">
      <c r="A17" s="144"/>
      <c r="B17" s="118">
        <v>60078</v>
      </c>
      <c r="C17" s="119"/>
      <c r="D17" s="15">
        <v>639000</v>
      </c>
      <c r="E17" s="146"/>
      <c r="F17" s="117"/>
    </row>
    <row r="18" spans="1:7" ht="96" customHeight="1" thickBot="1">
      <c r="A18" s="138" t="s">
        <v>7</v>
      </c>
      <c r="B18" s="114">
        <v>92106</v>
      </c>
      <c r="C18" s="115"/>
      <c r="D18" s="116">
        <f>50000+50000</f>
        <v>100000</v>
      </c>
      <c r="E18" s="25" t="s">
        <v>44</v>
      </c>
      <c r="F18" s="14"/>
    </row>
    <row r="19" spans="1:7" ht="71.25" customHeight="1" thickBot="1">
      <c r="A19" s="138"/>
      <c r="B19" s="28" t="s">
        <v>13</v>
      </c>
      <c r="C19" s="29"/>
      <c r="D19" s="30">
        <v>140000</v>
      </c>
      <c r="E19" s="40" t="s">
        <v>20</v>
      </c>
      <c r="F19" s="10"/>
    </row>
    <row r="20" spans="1:7" ht="317.25" customHeight="1" thickBot="1">
      <c r="A20" s="138"/>
      <c r="B20" s="28" t="s">
        <v>14</v>
      </c>
      <c r="C20" s="29"/>
      <c r="D20" s="30">
        <f>235700+30740+40000</f>
        <v>306440</v>
      </c>
      <c r="E20" s="40" t="s">
        <v>45</v>
      </c>
      <c r="F20" s="10"/>
    </row>
    <row r="21" spans="1:7" ht="144" customHeight="1" thickBot="1">
      <c r="A21" s="138"/>
      <c r="B21" s="28" t="s">
        <v>15</v>
      </c>
      <c r="C21" s="29"/>
      <c r="D21" s="30">
        <f>18887+100000</f>
        <v>118887</v>
      </c>
      <c r="E21" s="40" t="s">
        <v>21</v>
      </c>
      <c r="F21" s="10"/>
    </row>
    <row r="22" spans="1:7" ht="60.75" customHeight="1">
      <c r="A22" s="138"/>
      <c r="B22" s="140" t="s">
        <v>16</v>
      </c>
      <c r="C22" s="7"/>
      <c r="D22" s="26">
        <v>385611</v>
      </c>
      <c r="E22" s="40" t="s">
        <v>19</v>
      </c>
      <c r="F22" s="111"/>
    </row>
    <row r="23" spans="1:7" ht="135" customHeight="1" thickBot="1">
      <c r="A23" s="138"/>
      <c r="B23" s="141"/>
      <c r="C23" s="15">
        <v>-70000</v>
      </c>
      <c r="D23" s="35">
        <v>70000</v>
      </c>
      <c r="E23" s="49" t="s">
        <v>50</v>
      </c>
      <c r="F23" s="16"/>
    </row>
    <row r="24" spans="1:7" ht="70.5" customHeight="1" thickBot="1">
      <c r="A24" s="138"/>
      <c r="B24" s="142"/>
      <c r="C24" s="41"/>
      <c r="D24" s="36">
        <v>2000</v>
      </c>
      <c r="E24" s="49" t="s">
        <v>46</v>
      </c>
      <c r="F24" s="112"/>
    </row>
    <row r="25" spans="1:7" ht="161.25" customHeight="1" thickBot="1">
      <c r="A25" s="139"/>
      <c r="B25" s="28" t="s">
        <v>8</v>
      </c>
      <c r="C25" s="29"/>
      <c r="D25" s="30">
        <f>50000+40000+75000</f>
        <v>165000</v>
      </c>
      <c r="E25" s="31" t="s">
        <v>47</v>
      </c>
      <c r="F25" s="32"/>
    </row>
    <row r="26" spans="1:7" ht="383.25" customHeight="1" thickBot="1">
      <c r="A26" s="130" t="s">
        <v>7</v>
      </c>
      <c r="B26" s="128" t="s">
        <v>8</v>
      </c>
      <c r="C26" s="34"/>
      <c r="D26" s="30">
        <v>638106</v>
      </c>
      <c r="E26" s="48" t="s">
        <v>18</v>
      </c>
      <c r="F26" s="32"/>
    </row>
    <row r="27" spans="1:7" ht="349.5" customHeight="1" thickBot="1">
      <c r="A27" s="131" t="s">
        <v>7</v>
      </c>
      <c r="B27" s="129" t="s">
        <v>8</v>
      </c>
      <c r="C27" s="41"/>
      <c r="D27" s="36">
        <v>380234</v>
      </c>
      <c r="E27" s="21" t="s">
        <v>17</v>
      </c>
      <c r="F27" s="14"/>
    </row>
    <row r="28" spans="1:7" ht="15" thickBot="1">
      <c r="A28" s="150" t="s">
        <v>9</v>
      </c>
      <c r="B28" s="150"/>
      <c r="C28" s="22">
        <f>SUM(C16:C27)</f>
        <v>-709000</v>
      </c>
      <c r="D28" s="22">
        <f>SUM(D16:D27)</f>
        <v>2945278</v>
      </c>
      <c r="E28" s="132"/>
      <c r="F28" s="133"/>
    </row>
    <row r="29" spans="1:7" ht="15" thickBot="1">
      <c r="A29" s="134" t="s">
        <v>10</v>
      </c>
      <c r="B29" s="135"/>
      <c r="C29" s="136">
        <f>C28+D28</f>
        <v>2236278</v>
      </c>
      <c r="D29" s="136"/>
      <c r="E29" s="132"/>
      <c r="F29" s="133"/>
      <c r="G29" s="33">
        <f>SUM(C11-C29)</f>
        <v>-1679391</v>
      </c>
    </row>
    <row r="30" spans="1:7" ht="15" thickBot="1">
      <c r="A30" s="135"/>
      <c r="B30" s="135"/>
      <c r="C30" s="136"/>
      <c r="D30" s="136"/>
      <c r="E30" s="132"/>
      <c r="F30" s="133"/>
    </row>
    <row r="31" spans="1:7" ht="15">
      <c r="A31" s="44"/>
      <c r="B31" s="44"/>
      <c r="C31" s="45"/>
      <c r="D31" s="45"/>
      <c r="E31" s="46"/>
      <c r="F31" s="47"/>
    </row>
    <row r="32" spans="1:7" ht="113.25" customHeight="1">
      <c r="A32" s="149" t="s">
        <v>48</v>
      </c>
      <c r="B32" s="149"/>
      <c r="C32" s="149"/>
      <c r="D32" s="149"/>
      <c r="E32" s="149"/>
      <c r="F32" s="149"/>
    </row>
    <row r="33" spans="1:6" ht="28.5" customHeight="1">
      <c r="A33" s="148" t="s">
        <v>12</v>
      </c>
      <c r="B33" s="148"/>
      <c r="C33" s="148"/>
      <c r="D33" s="148"/>
      <c r="E33" s="148"/>
      <c r="F33" s="148"/>
    </row>
  </sheetData>
  <mergeCells count="21">
    <mergeCell ref="B22:B24"/>
    <mergeCell ref="A16:A17"/>
    <mergeCell ref="E16:E17"/>
    <mergeCell ref="A1:F1"/>
    <mergeCell ref="A33:F33"/>
    <mergeCell ref="A32:F32"/>
    <mergeCell ref="A28:B28"/>
    <mergeCell ref="E28:E30"/>
    <mergeCell ref="F28:F30"/>
    <mergeCell ref="A29:B30"/>
    <mergeCell ref="C29:D30"/>
    <mergeCell ref="A18:A25"/>
    <mergeCell ref="A14:F14"/>
    <mergeCell ref="A2:F2"/>
    <mergeCell ref="A4:F4"/>
    <mergeCell ref="A10:B10"/>
    <mergeCell ref="E10:E12"/>
    <mergeCell ref="F10:F12"/>
    <mergeCell ref="A11:B12"/>
    <mergeCell ref="C11:D12"/>
    <mergeCell ref="A6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12" max="5" man="1"/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topLeftCell="A7" zoomScaleNormal="100" zoomScaleSheetLayoutView="100" workbookViewId="0">
      <selection activeCell="K11" sqref="K11"/>
    </sheetView>
  </sheetViews>
  <sheetFormatPr defaultRowHeight="14.25"/>
  <cols>
    <col min="1" max="1" width="7" customWidth="1"/>
    <col min="2" max="2" width="11.12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1.75" customHeight="1">
      <c r="A1" s="155" t="s">
        <v>52</v>
      </c>
      <c r="B1" s="155"/>
      <c r="C1" s="155"/>
      <c r="D1" s="155"/>
      <c r="E1" s="155"/>
      <c r="F1" s="155"/>
    </row>
    <row r="2" spans="1:9" ht="57" customHeight="1">
      <c r="A2" s="50"/>
      <c r="B2" s="50"/>
      <c r="C2" s="50"/>
      <c r="D2" s="50"/>
      <c r="E2" s="50"/>
      <c r="F2" s="50"/>
    </row>
    <row r="3" spans="1:9" ht="47.25" customHeight="1">
      <c r="A3" s="156" t="s">
        <v>24</v>
      </c>
      <c r="B3" s="156"/>
      <c r="C3" s="156"/>
      <c r="D3" s="156"/>
      <c r="E3" s="156"/>
      <c r="F3" s="156"/>
    </row>
    <row r="4" spans="1:9" ht="40.5" customHeight="1" thickBot="1">
      <c r="A4" s="51"/>
      <c r="B4" s="51"/>
      <c r="C4" s="51"/>
      <c r="D4" s="51"/>
      <c r="E4" s="51"/>
      <c r="F4" s="51"/>
    </row>
    <row r="5" spans="1:9" ht="19.5" customHeight="1" thickBot="1">
      <c r="A5" s="157" t="s">
        <v>25</v>
      </c>
      <c r="B5" s="158"/>
      <c r="C5" s="158"/>
      <c r="D5" s="158"/>
      <c r="E5" s="158"/>
      <c r="F5" s="159"/>
    </row>
    <row r="6" spans="1:9" ht="20.25" customHeight="1" thickBot="1">
      <c r="A6" s="160" t="s">
        <v>1</v>
      </c>
      <c r="B6" s="160" t="s">
        <v>2</v>
      </c>
      <c r="C6" s="162" t="s">
        <v>26</v>
      </c>
      <c r="D6" s="163"/>
      <c r="E6" s="162" t="s">
        <v>27</v>
      </c>
      <c r="F6" s="163"/>
    </row>
    <row r="7" spans="1:9" ht="21" customHeight="1" thickBot="1">
      <c r="A7" s="161"/>
      <c r="B7" s="161"/>
      <c r="C7" s="52" t="s">
        <v>28</v>
      </c>
      <c r="D7" s="53" t="s">
        <v>29</v>
      </c>
      <c r="E7" s="52" t="s">
        <v>28</v>
      </c>
      <c r="F7" s="53" t="s">
        <v>29</v>
      </c>
    </row>
    <row r="8" spans="1:9" ht="21" customHeight="1" thickBot="1">
      <c r="A8" s="171">
        <v>921</v>
      </c>
      <c r="B8" s="54">
        <v>92108</v>
      </c>
      <c r="C8" s="89"/>
      <c r="D8" s="90">
        <v>0</v>
      </c>
      <c r="E8" s="91">
        <v>6660</v>
      </c>
      <c r="F8" s="92">
        <f>11266+9594+18046</f>
        <v>38906</v>
      </c>
    </row>
    <row r="9" spans="1:9" ht="21" customHeight="1" thickBot="1">
      <c r="A9" s="172"/>
      <c r="B9" s="55" t="s">
        <v>14</v>
      </c>
      <c r="C9" s="93"/>
      <c r="D9" s="92">
        <v>0</v>
      </c>
      <c r="E9" s="93" t="s">
        <v>38</v>
      </c>
      <c r="F9" s="92">
        <v>43440</v>
      </c>
    </row>
    <row r="10" spans="1:9" ht="21" customHeight="1">
      <c r="A10" s="172"/>
      <c r="B10" s="168" t="s">
        <v>16</v>
      </c>
      <c r="C10" s="94"/>
      <c r="D10" s="95">
        <v>0</v>
      </c>
      <c r="E10" s="94" t="s">
        <v>39</v>
      </c>
      <c r="F10" s="95">
        <v>44</v>
      </c>
    </row>
    <row r="11" spans="1:9" ht="21" customHeight="1">
      <c r="A11" s="172"/>
      <c r="B11" s="169"/>
      <c r="C11" s="98"/>
      <c r="D11" s="99">
        <v>0</v>
      </c>
      <c r="E11" s="98" t="s">
        <v>40</v>
      </c>
      <c r="F11" s="99">
        <v>2000</v>
      </c>
    </row>
    <row r="12" spans="1:9" ht="21" customHeight="1" thickBot="1">
      <c r="A12" s="172"/>
      <c r="B12" s="170"/>
      <c r="C12" s="96"/>
      <c r="D12" s="97">
        <v>0</v>
      </c>
      <c r="E12" s="96" t="s">
        <v>38</v>
      </c>
      <c r="F12" s="97">
        <f>4113+1902</f>
        <v>6015</v>
      </c>
    </row>
    <row r="13" spans="1:9" ht="21" customHeight="1" thickBot="1">
      <c r="A13" s="173"/>
      <c r="B13" s="55" t="s">
        <v>8</v>
      </c>
      <c r="C13" s="93"/>
      <c r="D13" s="92">
        <v>0</v>
      </c>
      <c r="E13" s="93" t="s">
        <v>38</v>
      </c>
      <c r="F13" s="92">
        <f>262+37708+98059+596+4129+2825+322903</f>
        <v>466482</v>
      </c>
    </row>
    <row r="14" spans="1:9" ht="24.75" customHeight="1" thickBot="1">
      <c r="A14" s="157" t="s">
        <v>30</v>
      </c>
      <c r="B14" s="158"/>
      <c r="C14" s="56"/>
      <c r="D14" s="100">
        <f>SUM(D8:D13)</f>
        <v>0</v>
      </c>
      <c r="E14" s="56"/>
      <c r="F14" s="100">
        <f>SUM(F8:F13)</f>
        <v>556887</v>
      </c>
      <c r="G14" s="33"/>
      <c r="I14" s="57"/>
    </row>
    <row r="15" spans="1:9" ht="22.5" customHeight="1" thickBot="1">
      <c r="A15" s="164" t="s">
        <v>31</v>
      </c>
      <c r="B15" s="165"/>
      <c r="C15" s="58"/>
      <c r="D15" s="59"/>
      <c r="E15" s="60"/>
      <c r="F15" s="59"/>
      <c r="G15" s="33"/>
      <c r="I15" s="57"/>
    </row>
    <row r="16" spans="1:9" ht="19.5" customHeight="1" thickBot="1">
      <c r="A16" s="166" t="s">
        <v>32</v>
      </c>
      <c r="B16" s="166"/>
      <c r="C16" s="55"/>
      <c r="D16" s="61">
        <v>0</v>
      </c>
      <c r="E16" s="62"/>
      <c r="F16" s="61">
        <f>SUM(F10,F11)</f>
        <v>2044</v>
      </c>
      <c r="G16" s="33"/>
      <c r="I16" s="57"/>
    </row>
    <row r="17" spans="1:9" ht="15.75" thickBot="1">
      <c r="A17" s="167" t="s">
        <v>33</v>
      </c>
      <c r="B17" s="167"/>
      <c r="C17" s="63"/>
      <c r="D17" s="64">
        <v>0</v>
      </c>
      <c r="E17" s="65"/>
      <c r="F17" s="64">
        <f>SUM(F8:F9,F12:F13)</f>
        <v>554843</v>
      </c>
      <c r="G17" s="33"/>
      <c r="I17" s="57"/>
    </row>
    <row r="18" spans="1:9">
      <c r="C18" s="33"/>
      <c r="D18" s="33"/>
      <c r="E18" s="33"/>
      <c r="F18" s="33"/>
      <c r="G18" s="33"/>
      <c r="I18" s="57"/>
    </row>
    <row r="19" spans="1:9" ht="24.75" customHeight="1">
      <c r="A19" s="44"/>
      <c r="B19" s="66"/>
      <c r="C19" s="67"/>
      <c r="D19" s="68"/>
      <c r="E19" s="68"/>
      <c r="F19" s="68"/>
      <c r="G19" s="33"/>
    </row>
    <row r="20" spans="1:9">
      <c r="A20" s="44"/>
      <c r="B20" s="66"/>
      <c r="C20" s="69"/>
      <c r="D20" s="70"/>
      <c r="E20" s="67"/>
      <c r="F20" s="70"/>
      <c r="G20" s="71"/>
      <c r="H20" s="33"/>
    </row>
    <row r="21" spans="1:9" ht="15">
      <c r="A21" s="44"/>
      <c r="B21" s="72"/>
      <c r="C21" s="69"/>
      <c r="D21" s="73"/>
      <c r="E21" s="73"/>
      <c r="F21" s="73"/>
      <c r="G21" s="71"/>
      <c r="H21" s="33"/>
    </row>
    <row r="22" spans="1:9" ht="15">
      <c r="A22" s="44"/>
      <c r="B22" s="44"/>
      <c r="C22" s="44"/>
      <c r="D22" s="74"/>
      <c r="E22" s="74"/>
      <c r="F22" s="74"/>
      <c r="G22" s="44"/>
    </row>
    <row r="23" spans="1:9">
      <c r="A23" s="44"/>
      <c r="B23" s="44"/>
      <c r="C23" s="71"/>
      <c r="D23" s="71"/>
      <c r="E23" s="71"/>
      <c r="F23" s="71"/>
      <c r="G23" s="44"/>
    </row>
    <row r="24" spans="1:9">
      <c r="A24" s="44"/>
      <c r="B24" s="44"/>
      <c r="C24" s="71"/>
      <c r="D24" s="44"/>
      <c r="E24" s="44"/>
      <c r="F24" s="44"/>
      <c r="G24" s="44"/>
    </row>
    <row r="25" spans="1:9">
      <c r="A25" s="44"/>
      <c r="B25" s="44"/>
      <c r="C25" s="44"/>
      <c r="D25" s="44"/>
      <c r="E25" s="44"/>
      <c r="F25" s="44"/>
      <c r="G25" s="44"/>
    </row>
    <row r="26" spans="1:9">
      <c r="A26" s="44"/>
      <c r="B26" s="44"/>
      <c r="C26" s="44"/>
      <c r="D26" s="71"/>
      <c r="E26" s="71"/>
      <c r="F26" s="71"/>
      <c r="G26" s="44"/>
    </row>
    <row r="27" spans="1:9">
      <c r="A27" s="44"/>
      <c r="B27" s="44"/>
      <c r="C27" s="44"/>
      <c r="D27" s="44"/>
      <c r="E27" s="44"/>
      <c r="F27" s="44"/>
      <c r="G27" s="44"/>
    </row>
    <row r="28" spans="1:9">
      <c r="C28" s="33"/>
    </row>
  </sheetData>
  <mergeCells count="13">
    <mergeCell ref="A14:B14"/>
    <mergeCell ref="A15:B15"/>
    <mergeCell ref="A16:B16"/>
    <mergeCell ref="A17:B17"/>
    <mergeCell ref="B10:B12"/>
    <mergeCell ref="A8:A13"/>
    <mergeCell ref="A1:F1"/>
    <mergeCell ref="A3:F3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00" zoomScaleSheetLayoutView="100" workbookViewId="0">
      <selection activeCell="B2" sqref="B2"/>
    </sheetView>
  </sheetViews>
  <sheetFormatPr defaultRowHeight="14.25"/>
  <cols>
    <col min="1" max="1" width="7" customWidth="1"/>
    <col min="2" max="2" width="10.12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6" ht="54.75" customHeight="1">
      <c r="A1" s="75"/>
      <c r="B1" s="75"/>
      <c r="C1" s="155" t="s">
        <v>53</v>
      </c>
      <c r="D1" s="155"/>
      <c r="E1" s="155"/>
      <c r="F1" s="155"/>
    </row>
    <row r="2" spans="1:6" ht="29.25" customHeight="1">
      <c r="A2" s="75"/>
      <c r="B2" s="75"/>
      <c r="C2" s="50"/>
      <c r="D2" s="50"/>
      <c r="E2" s="50"/>
      <c r="F2" s="50"/>
    </row>
    <row r="3" spans="1:6" ht="66" customHeight="1">
      <c r="A3" s="174" t="s">
        <v>34</v>
      </c>
      <c r="B3" s="174"/>
      <c r="C3" s="174"/>
      <c r="D3" s="174"/>
      <c r="E3" s="174"/>
      <c r="F3" s="174"/>
    </row>
    <row r="4" spans="1:6" ht="13.5" customHeight="1" thickBot="1">
      <c r="A4" s="175"/>
      <c r="B4" s="175"/>
      <c r="C4" s="175"/>
      <c r="D4" s="175"/>
      <c r="E4" s="175"/>
      <c r="F4" s="175"/>
    </row>
    <row r="5" spans="1:6" ht="24.75" customHeight="1" thickBot="1">
      <c r="A5" s="176" t="s">
        <v>35</v>
      </c>
      <c r="B5" s="177"/>
      <c r="C5" s="177"/>
      <c r="D5" s="177"/>
      <c r="E5" s="177"/>
      <c r="F5" s="178"/>
    </row>
    <row r="6" spans="1:6" ht="19.5" customHeight="1" thickBot="1">
      <c r="A6" s="160" t="s">
        <v>1</v>
      </c>
      <c r="B6" s="160" t="s">
        <v>2</v>
      </c>
      <c r="C6" s="179" t="s">
        <v>26</v>
      </c>
      <c r="D6" s="179"/>
      <c r="E6" s="180" t="s">
        <v>27</v>
      </c>
      <c r="F6" s="181"/>
    </row>
    <row r="7" spans="1:6" ht="18.75" customHeight="1" thickBot="1">
      <c r="A7" s="161"/>
      <c r="B7" s="161"/>
      <c r="C7" s="76" t="s">
        <v>28</v>
      </c>
      <c r="D7" s="127" t="s">
        <v>29</v>
      </c>
      <c r="E7" s="77" t="s">
        <v>28</v>
      </c>
      <c r="F7" s="127" t="s">
        <v>29</v>
      </c>
    </row>
    <row r="8" spans="1:6" ht="18.75" customHeight="1" thickBot="1">
      <c r="A8" s="171">
        <v>600</v>
      </c>
      <c r="B8" s="113">
        <v>60013</v>
      </c>
      <c r="C8" s="124">
        <v>6050</v>
      </c>
      <c r="D8" s="104">
        <v>-639000</v>
      </c>
      <c r="E8" s="120"/>
      <c r="F8" s="126">
        <v>0</v>
      </c>
    </row>
    <row r="9" spans="1:6" ht="18.75" customHeight="1" thickBot="1">
      <c r="A9" s="173"/>
      <c r="B9" s="54">
        <v>60078</v>
      </c>
      <c r="C9" s="125"/>
      <c r="D9" s="102">
        <v>0</v>
      </c>
      <c r="E9" s="122">
        <v>6050</v>
      </c>
      <c r="F9" s="102">
        <v>639000</v>
      </c>
    </row>
    <row r="10" spans="1:6" ht="15" customHeight="1">
      <c r="A10" s="171">
        <v>921</v>
      </c>
      <c r="B10" s="171">
        <v>92106</v>
      </c>
      <c r="C10" s="120"/>
      <c r="D10" s="104">
        <v>0</v>
      </c>
      <c r="E10" s="120">
        <v>2480</v>
      </c>
      <c r="F10" s="123">
        <v>50000</v>
      </c>
    </row>
    <row r="11" spans="1:6" ht="15.75" customHeight="1" thickBot="1">
      <c r="A11" s="172"/>
      <c r="B11" s="173"/>
      <c r="C11" s="121"/>
      <c r="D11" s="106">
        <v>0</v>
      </c>
      <c r="E11" s="105">
        <v>2800</v>
      </c>
      <c r="F11" s="106">
        <v>50000</v>
      </c>
    </row>
    <row r="12" spans="1:6" ht="15" customHeight="1" thickBot="1">
      <c r="A12" s="172"/>
      <c r="B12" s="54">
        <v>92108</v>
      </c>
      <c r="C12" s="122"/>
      <c r="D12" s="102">
        <v>0</v>
      </c>
      <c r="E12" s="101">
        <v>6220</v>
      </c>
      <c r="F12" s="102">
        <v>140000</v>
      </c>
    </row>
    <row r="13" spans="1:6" ht="15.75" customHeight="1">
      <c r="A13" s="172"/>
      <c r="B13" s="171">
        <v>92109</v>
      </c>
      <c r="C13" s="103"/>
      <c r="D13" s="104">
        <v>0</v>
      </c>
      <c r="E13" s="103">
        <v>2480</v>
      </c>
      <c r="F13" s="104">
        <v>40000</v>
      </c>
    </row>
    <row r="14" spans="1:6" ht="15" customHeight="1">
      <c r="A14" s="172"/>
      <c r="B14" s="172"/>
      <c r="C14" s="109"/>
      <c r="D14" s="110">
        <v>0</v>
      </c>
      <c r="E14" s="109">
        <v>2800</v>
      </c>
      <c r="F14" s="110">
        <v>30740</v>
      </c>
    </row>
    <row r="15" spans="1:6" ht="15" customHeight="1" thickBot="1">
      <c r="A15" s="172"/>
      <c r="B15" s="173"/>
      <c r="C15" s="107"/>
      <c r="D15" s="108">
        <v>0</v>
      </c>
      <c r="E15" s="107">
        <v>6220</v>
      </c>
      <c r="F15" s="108">
        <v>235700</v>
      </c>
    </row>
    <row r="16" spans="1:6" ht="15" customHeight="1">
      <c r="A16" s="172"/>
      <c r="B16" s="171">
        <v>92114</v>
      </c>
      <c r="C16" s="103"/>
      <c r="D16" s="104">
        <v>0</v>
      </c>
      <c r="E16" s="103">
        <v>2480</v>
      </c>
      <c r="F16" s="104">
        <v>100000</v>
      </c>
    </row>
    <row r="17" spans="1:9" ht="15" customHeight="1" thickBot="1">
      <c r="A17" s="172"/>
      <c r="B17" s="173"/>
      <c r="C17" s="105"/>
      <c r="D17" s="106">
        <v>0</v>
      </c>
      <c r="E17" s="105">
        <v>2800</v>
      </c>
      <c r="F17" s="106">
        <v>18887</v>
      </c>
    </row>
    <row r="18" spans="1:9" ht="15" customHeight="1">
      <c r="A18" s="172"/>
      <c r="B18" s="171">
        <v>92116</v>
      </c>
      <c r="C18" s="103">
        <v>2480</v>
      </c>
      <c r="D18" s="104">
        <v>-70000</v>
      </c>
      <c r="E18" s="103">
        <v>2800</v>
      </c>
      <c r="F18" s="104">
        <v>72000</v>
      </c>
    </row>
    <row r="19" spans="1:9" ht="15" customHeight="1" thickBot="1">
      <c r="A19" s="172"/>
      <c r="B19" s="173"/>
      <c r="C19" s="105"/>
      <c r="D19" s="106">
        <v>0</v>
      </c>
      <c r="E19" s="105">
        <v>6220</v>
      </c>
      <c r="F19" s="106">
        <v>385611</v>
      </c>
    </row>
    <row r="20" spans="1:9" ht="15" customHeight="1">
      <c r="A20" s="172"/>
      <c r="B20" s="171">
        <v>92118</v>
      </c>
      <c r="C20" s="103"/>
      <c r="D20" s="104">
        <v>0</v>
      </c>
      <c r="E20" s="103">
        <v>2480</v>
      </c>
      <c r="F20" s="104">
        <v>165000</v>
      </c>
    </row>
    <row r="21" spans="1:9" ht="15" customHeight="1">
      <c r="A21" s="172"/>
      <c r="B21" s="172"/>
      <c r="C21" s="109"/>
      <c r="D21" s="110">
        <v>0</v>
      </c>
      <c r="E21" s="109">
        <v>2800</v>
      </c>
      <c r="F21" s="110">
        <f>30000+68000+20736+500000+19370</f>
        <v>638106</v>
      </c>
    </row>
    <row r="22" spans="1:9" ht="15" customHeight="1" thickBot="1">
      <c r="A22" s="173"/>
      <c r="B22" s="173"/>
      <c r="C22" s="107"/>
      <c r="D22" s="108">
        <v>0</v>
      </c>
      <c r="E22" s="107">
        <v>6220</v>
      </c>
      <c r="F22" s="108">
        <f>250000+42551+42443+45240</f>
        <v>380234</v>
      </c>
    </row>
    <row r="23" spans="1:9" ht="20.25" customHeight="1" thickBot="1">
      <c r="A23" s="176" t="s">
        <v>30</v>
      </c>
      <c r="B23" s="177"/>
      <c r="C23" s="78"/>
      <c r="D23" s="79">
        <f>SUM(D8:D22)</f>
        <v>-709000</v>
      </c>
      <c r="E23" s="80"/>
      <c r="F23" s="81">
        <f>SUM(F8:F22)</f>
        <v>2945278</v>
      </c>
      <c r="G23" s="33"/>
      <c r="I23" s="57"/>
    </row>
    <row r="24" spans="1:9" ht="16.5" thickBot="1">
      <c r="A24" s="164" t="s">
        <v>31</v>
      </c>
      <c r="B24" s="165"/>
      <c r="C24" s="58"/>
      <c r="D24" s="59"/>
      <c r="E24" s="60"/>
      <c r="F24" s="59"/>
      <c r="G24" s="33"/>
      <c r="I24" s="57"/>
    </row>
    <row r="25" spans="1:9" ht="16.5" thickBot="1">
      <c r="A25" s="166" t="s">
        <v>36</v>
      </c>
      <c r="B25" s="166"/>
      <c r="C25" s="55"/>
      <c r="D25" s="61">
        <f>SUM(D18)</f>
        <v>-70000</v>
      </c>
      <c r="E25" s="62"/>
      <c r="F25" s="61">
        <f>SUM(F10:F11,F13:F14,F16:F17,F18,F20:F21)</f>
        <v>1164733</v>
      </c>
      <c r="G25" s="33"/>
      <c r="I25" s="57"/>
    </row>
    <row r="26" spans="1:9" ht="24.75" customHeight="1" thickBot="1">
      <c r="A26" s="182" t="s">
        <v>37</v>
      </c>
      <c r="B26" s="183"/>
      <c r="C26" s="82"/>
      <c r="D26" s="83">
        <f>SUM(D8)</f>
        <v>-639000</v>
      </c>
      <c r="E26" s="84"/>
      <c r="F26" s="83">
        <f>SUM(F9,F12,F15,F19,F22)</f>
        <v>1780545</v>
      </c>
      <c r="G26" s="71"/>
    </row>
    <row r="27" spans="1:9" ht="15">
      <c r="A27" s="44"/>
      <c r="B27" s="66"/>
      <c r="C27" s="85"/>
      <c r="D27" s="86"/>
      <c r="E27" s="44"/>
      <c r="F27" s="86"/>
      <c r="G27" s="71"/>
      <c r="H27" s="33"/>
    </row>
    <row r="28" spans="1:9" ht="15">
      <c r="A28" s="44"/>
      <c r="B28" s="72"/>
      <c r="C28" s="72"/>
      <c r="D28" s="86"/>
      <c r="E28" s="86"/>
      <c r="F28" s="86"/>
      <c r="G28" s="44"/>
      <c r="H28" s="33"/>
    </row>
    <row r="29" spans="1:9" ht="15">
      <c r="A29" s="44"/>
      <c r="B29" s="44"/>
      <c r="C29" s="71"/>
      <c r="D29" s="86"/>
      <c r="E29" s="86"/>
      <c r="F29" s="86"/>
      <c r="G29" s="44"/>
    </row>
    <row r="30" spans="1:9">
      <c r="A30" s="44"/>
      <c r="B30" s="44"/>
      <c r="C30" s="87"/>
      <c r="D30" s="71"/>
      <c r="E30" s="71"/>
      <c r="F30" s="44"/>
      <c r="G30" s="44"/>
    </row>
    <row r="31" spans="1:9">
      <c r="A31" s="44"/>
      <c r="B31" s="44"/>
      <c r="C31" s="88"/>
      <c r="D31" s="88"/>
      <c r="E31" s="71"/>
      <c r="F31" s="44"/>
      <c r="G31" s="44"/>
    </row>
    <row r="32" spans="1:9">
      <c r="A32" s="44"/>
      <c r="B32" s="44"/>
      <c r="C32" s="44"/>
      <c r="D32" s="44"/>
      <c r="E32" s="44"/>
      <c r="F32" s="44"/>
      <c r="G32" s="44"/>
    </row>
    <row r="33" spans="1:7">
      <c r="A33" s="44"/>
      <c r="B33" s="44"/>
      <c r="C33" s="44"/>
      <c r="D33" s="44"/>
      <c r="E33" s="71"/>
      <c r="F33" s="44"/>
      <c r="G33" s="44"/>
    </row>
    <row r="34" spans="1:7">
      <c r="A34" s="44"/>
      <c r="B34" s="44"/>
      <c r="C34" s="88"/>
      <c r="D34" s="44"/>
      <c r="E34" s="44"/>
      <c r="F34" s="44"/>
      <c r="G34" s="44"/>
    </row>
  </sheetData>
  <mergeCells count="19">
    <mergeCell ref="A8:A9"/>
    <mergeCell ref="A24:B24"/>
    <mergeCell ref="A25:B25"/>
    <mergeCell ref="A26:B26"/>
    <mergeCell ref="B13:B15"/>
    <mergeCell ref="B16:B17"/>
    <mergeCell ref="B18:B19"/>
    <mergeCell ref="B20:B22"/>
    <mergeCell ref="A10:A22"/>
    <mergeCell ref="A23:B23"/>
    <mergeCell ref="B10:B11"/>
    <mergeCell ref="C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uzasadnienie</vt:lpstr>
      <vt:lpstr>Załącznik Nr 1</vt:lpstr>
      <vt:lpstr>Załącznik Nr 2</vt:lpstr>
      <vt:lpstr>uzasadnienie!Obszar_wydruku</vt:lpstr>
      <vt:lpstr>'Załącznik Nr 1'!Obszar_wydruku</vt:lpstr>
      <vt:lpstr>'Załącznik Nr 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j.pirog</cp:lastModifiedBy>
  <cp:lastPrinted>2013-03-20T07:32:10Z</cp:lastPrinted>
  <dcterms:created xsi:type="dcterms:W3CDTF">2013-02-21T12:03:23Z</dcterms:created>
  <dcterms:modified xsi:type="dcterms:W3CDTF">2013-03-20T07:34:23Z</dcterms:modified>
</cp:coreProperties>
</file>