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5480" windowHeight="9720"/>
  </bookViews>
  <sheets>
    <sheet name="zestawienie listopad" sheetId="1" r:id="rId1"/>
  </sheets>
  <definedNames>
    <definedName name="_xlnm.Print_Area" localSheetId="0">'zestawienie listopad'!$A$1:$Z$22</definedName>
    <definedName name="_xlnm.Print_Titles" localSheetId="0">'zestawienie listopad'!$4:$6</definedName>
  </definedNames>
  <calcPr calcId="125725"/>
</workbook>
</file>

<file path=xl/calcChain.xml><?xml version="1.0" encoding="utf-8"?>
<calcChain xmlns="http://schemas.openxmlformats.org/spreadsheetml/2006/main">
  <c r="F25" i="1"/>
  <c r="G25"/>
  <c r="H25"/>
  <c r="I25"/>
  <c r="J25"/>
  <c r="K25"/>
  <c r="L25"/>
  <c r="M25"/>
  <c r="N25"/>
  <c r="O25"/>
  <c r="P25"/>
  <c r="Q25"/>
  <c r="R25"/>
  <c r="S25"/>
  <c r="T25"/>
  <c r="U25"/>
  <c r="V25"/>
  <c r="X25"/>
  <c r="E25"/>
  <c r="P9"/>
  <c r="P8"/>
  <c r="P7"/>
  <c r="P10" s="1"/>
  <c r="F19"/>
  <c r="H19"/>
  <c r="I19"/>
  <c r="K19"/>
  <c r="L19"/>
  <c r="N19"/>
  <c r="O19"/>
  <c r="Q19"/>
  <c r="R19"/>
  <c r="T19"/>
  <c r="W19"/>
  <c r="W22" s="1"/>
  <c r="X19"/>
  <c r="F20"/>
  <c r="H20"/>
  <c r="I20"/>
  <c r="K20"/>
  <c r="L20"/>
  <c r="N20"/>
  <c r="O20"/>
  <c r="Q20"/>
  <c r="R20"/>
  <c r="T20"/>
  <c r="W20"/>
  <c r="X20"/>
  <c r="F21"/>
  <c r="H21"/>
  <c r="I21"/>
  <c r="K21"/>
  <c r="L21"/>
  <c r="N21"/>
  <c r="O21"/>
  <c r="Q21"/>
  <c r="R21"/>
  <c r="T21"/>
  <c r="W21"/>
  <c r="X21"/>
  <c r="Y21"/>
  <c r="F22"/>
  <c r="H22"/>
  <c r="I22"/>
  <c r="K22"/>
  <c r="L22"/>
  <c r="N22"/>
  <c r="O22"/>
  <c r="Q22"/>
  <c r="R22"/>
  <c r="T22"/>
  <c r="X22"/>
  <c r="E21"/>
  <c r="E20"/>
  <c r="E19"/>
  <c r="U17"/>
  <c r="T17"/>
  <c r="U16"/>
  <c r="T16"/>
  <c r="U15"/>
  <c r="U18" s="1"/>
  <c r="T15"/>
  <c r="T18" s="1"/>
  <c r="U13"/>
  <c r="T13"/>
  <c r="U12"/>
  <c r="T12"/>
  <c r="U11"/>
  <c r="T11"/>
  <c r="T14" s="1"/>
  <c r="U9"/>
  <c r="U21" s="1"/>
  <c r="T9"/>
  <c r="U8"/>
  <c r="U20" s="1"/>
  <c r="T8"/>
  <c r="U7"/>
  <c r="U19" s="1"/>
  <c r="T7"/>
  <c r="O10"/>
  <c r="N10"/>
  <c r="U14" l="1"/>
  <c r="U22"/>
  <c r="E10" l="1"/>
  <c r="F10"/>
  <c r="H10"/>
  <c r="I10"/>
  <c r="K10"/>
  <c r="L10"/>
  <c r="W10"/>
  <c r="W25" s="1"/>
  <c r="X10"/>
  <c r="I33"/>
  <c r="E22"/>
  <c r="X18"/>
  <c r="W18"/>
  <c r="R18"/>
  <c r="Q18"/>
  <c r="O18"/>
  <c r="N18"/>
  <c r="L18"/>
  <c r="K18"/>
  <c r="I18"/>
  <c r="H18"/>
  <c r="F18"/>
  <c r="E18"/>
  <c r="Y17"/>
  <c r="S17"/>
  <c r="S21" s="1"/>
  <c r="P17"/>
  <c r="M17"/>
  <c r="J17"/>
  <c r="G17"/>
  <c r="Y16"/>
  <c r="S16"/>
  <c r="S20" s="1"/>
  <c r="P16"/>
  <c r="M16"/>
  <c r="J16"/>
  <c r="G16"/>
  <c r="Y15"/>
  <c r="Y18" s="1"/>
  <c r="S15"/>
  <c r="P15"/>
  <c r="P18" s="1"/>
  <c r="M15"/>
  <c r="M18" s="1"/>
  <c r="J15"/>
  <c r="G15"/>
  <c r="G18" s="1"/>
  <c r="X14"/>
  <c r="W14"/>
  <c r="O14"/>
  <c r="N14"/>
  <c r="L14"/>
  <c r="K14"/>
  <c r="I14"/>
  <c r="H14"/>
  <c r="F14"/>
  <c r="E14"/>
  <c r="Y13"/>
  <c r="P13"/>
  <c r="P21" s="1"/>
  <c r="M13"/>
  <c r="J13"/>
  <c r="G13"/>
  <c r="Y12"/>
  <c r="P12"/>
  <c r="P20" s="1"/>
  <c r="M12"/>
  <c r="J12"/>
  <c r="J20" s="1"/>
  <c r="G12"/>
  <c r="Y11"/>
  <c r="P11"/>
  <c r="M11"/>
  <c r="J11"/>
  <c r="J19" s="1"/>
  <c r="G11"/>
  <c r="Y9"/>
  <c r="M9"/>
  <c r="M21" s="1"/>
  <c r="J9"/>
  <c r="G9"/>
  <c r="Y8"/>
  <c r="Y20" s="1"/>
  <c r="M8"/>
  <c r="M20" s="1"/>
  <c r="J8"/>
  <c r="G8"/>
  <c r="Y7"/>
  <c r="U10"/>
  <c r="T10"/>
  <c r="M7"/>
  <c r="J7"/>
  <c r="G7"/>
  <c r="Y10" l="1"/>
  <c r="Y25" s="1"/>
  <c r="Y19"/>
  <c r="Y22" s="1"/>
  <c r="S18"/>
  <c r="S19"/>
  <c r="S22" s="1"/>
  <c r="V13"/>
  <c r="J21"/>
  <c r="J22"/>
  <c r="P14"/>
  <c r="P19"/>
  <c r="P22" s="1"/>
  <c r="V8"/>
  <c r="M10"/>
  <c r="M19"/>
  <c r="M22" s="1"/>
  <c r="G21"/>
  <c r="G20"/>
  <c r="G10"/>
  <c r="G19"/>
  <c r="J18"/>
  <c r="V15"/>
  <c r="Y14"/>
  <c r="V12"/>
  <c r="V16"/>
  <c r="V17"/>
  <c r="Z17" s="1"/>
  <c r="J10"/>
  <c r="V7"/>
  <c r="V9"/>
  <c r="J14"/>
  <c r="V11"/>
  <c r="M14"/>
  <c r="Z16"/>
  <c r="Z8"/>
  <c r="Z12"/>
  <c r="G14"/>
  <c r="Z13"/>
  <c r="V21" l="1"/>
  <c r="V14"/>
  <c r="Z20"/>
  <c r="V19"/>
  <c r="V20"/>
  <c r="G22"/>
  <c r="V18"/>
  <c r="Z18" s="1"/>
  <c r="V10"/>
  <c r="Z10" s="1"/>
  <c r="Z25" s="1"/>
  <c r="Z11"/>
  <c r="Z14"/>
  <c r="Z9"/>
  <c r="Z21" s="1"/>
  <c r="Z15"/>
  <c r="Z7"/>
  <c r="V22" l="1"/>
  <c r="Z19"/>
  <c r="Z22" s="1"/>
</calcChain>
</file>

<file path=xl/sharedStrings.xml><?xml version="1.0" encoding="utf-8"?>
<sst xmlns="http://schemas.openxmlformats.org/spreadsheetml/2006/main" count="55" uniqueCount="27">
  <si>
    <t>uwagi</t>
  </si>
  <si>
    <t>Lp.</t>
  </si>
  <si>
    <t>Lp. z WPF</t>
  </si>
  <si>
    <t>Nazwa przedsięwzięcia</t>
  </si>
  <si>
    <t>Źródło finansowania</t>
  </si>
  <si>
    <t>Wartość zadania ogółem</t>
  </si>
  <si>
    <t>razem zmiany w latach 2012-2025</t>
  </si>
  <si>
    <t>razem nakłady poniesione do końca 2011</t>
  </si>
  <si>
    <t>razem</t>
  </si>
  <si>
    <t>WPF październik</t>
  </si>
  <si>
    <t>wnioskowane zmiany</t>
  </si>
  <si>
    <t>po zmianach</t>
  </si>
  <si>
    <t>nakłady poniesine do końca 2011r.</t>
  </si>
  <si>
    <t>po zmianach do końca 2011r.</t>
  </si>
  <si>
    <t>UE</t>
  </si>
  <si>
    <t>środki własne</t>
  </si>
  <si>
    <t xml:space="preserve">razem </t>
  </si>
  <si>
    <t>budżet państwa</t>
  </si>
  <si>
    <t>OGÓŁEM</t>
  </si>
  <si>
    <t>suma</t>
  </si>
  <si>
    <t>1a15
PZDW</t>
  </si>
  <si>
    <t>1a19
PZDW</t>
  </si>
  <si>
    <t>1a21
PZDW</t>
  </si>
  <si>
    <t>Rozbudowa dr. woj. Nr 855 Olbięcin - Zaklików - Stalowa Wola odc. Granica Województwa - Stalowa Wola</t>
  </si>
  <si>
    <t xml:space="preserve">Rozbudowa dr. woj. Nr  880 Jarosław - Pruchnik 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</si>
  <si>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</si>
  <si>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TABELARYCZNE ZESTAWIENIE ZMIAN LIMITÓW WYDATKÓW W WYKAZIE PRZEDSIĘWZIĘĆ - LISTOPAD AUTOPOPRAWKA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</si>
</sst>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9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7" fillId="0" borderId="13" xfId="1" applyNumberFormat="1" applyFont="1" applyFill="1" applyBorder="1" applyAlignment="1"/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/>
    <xf numFmtId="3" fontId="0" fillId="0" borderId="13" xfId="0" applyNumberFormat="1" applyBorder="1" applyAlignment="1">
      <alignment wrapText="1"/>
    </xf>
    <xf numFmtId="3" fontId="0" fillId="0" borderId="13" xfId="0" applyNumberFormat="1" applyBorder="1" applyAlignment="1"/>
    <xf numFmtId="3" fontId="0" fillId="0" borderId="14" xfId="0" applyNumberFormat="1" applyBorder="1" applyAlignment="1"/>
    <xf numFmtId="3" fontId="0" fillId="0" borderId="11" xfId="0" applyNumberFormat="1" applyBorder="1" applyAlignment="1"/>
    <xf numFmtId="3" fontId="0" fillId="0" borderId="0" xfId="0" applyNumberFormat="1"/>
    <xf numFmtId="3" fontId="8" fillId="2" borderId="14" xfId="0" applyNumberFormat="1" applyFont="1" applyFill="1" applyBorder="1" applyAlignment="1">
      <alignment wrapText="1"/>
    </xf>
    <xf numFmtId="3" fontId="8" fillId="2" borderId="14" xfId="0" applyNumberFormat="1" applyFont="1" applyFill="1" applyBorder="1" applyAlignment="1"/>
    <xf numFmtId="3" fontId="9" fillId="2" borderId="14" xfId="0" applyNumberFormat="1" applyFont="1" applyFill="1" applyBorder="1" applyAlignment="1"/>
    <xf numFmtId="0" fontId="5" fillId="3" borderId="10" xfId="0" applyFont="1" applyFill="1" applyBorder="1" applyAlignment="1">
      <alignment vertical="center"/>
    </xf>
    <xf numFmtId="3" fontId="0" fillId="3" borderId="13" xfId="0" applyNumberFormat="1" applyFill="1" applyBorder="1" applyAlignment="1">
      <alignment wrapText="1"/>
    </xf>
    <xf numFmtId="3" fontId="0" fillId="3" borderId="14" xfId="0" applyNumberFormat="1" applyFill="1" applyBorder="1" applyAlignment="1">
      <alignment wrapText="1"/>
    </xf>
    <xf numFmtId="3" fontId="0" fillId="3" borderId="15" xfId="0" applyNumberFormat="1" applyFill="1" applyBorder="1" applyAlignment="1">
      <alignment wrapText="1"/>
    </xf>
    <xf numFmtId="3" fontId="0" fillId="3" borderId="11" xfId="0" applyNumberFormat="1" applyFill="1" applyBorder="1" applyAlignment="1"/>
    <xf numFmtId="0" fontId="5" fillId="0" borderId="10" xfId="0" applyFont="1" applyFill="1" applyBorder="1" applyAlignment="1">
      <alignment vertical="center"/>
    </xf>
    <xf numFmtId="3" fontId="10" fillId="0" borderId="14" xfId="0" applyNumberFormat="1" applyFont="1" applyFill="1" applyBorder="1" applyAlignment="1"/>
    <xf numFmtId="3" fontId="0" fillId="0" borderId="13" xfId="0" applyNumberFormat="1" applyFill="1" applyBorder="1" applyAlignment="1"/>
    <xf numFmtId="3" fontId="0" fillId="0" borderId="15" xfId="0" applyNumberFormat="1" applyFill="1" applyBorder="1" applyAlignment="1"/>
    <xf numFmtId="0" fontId="0" fillId="0" borderId="0" xfId="0" applyFill="1"/>
    <xf numFmtId="0" fontId="0" fillId="0" borderId="11" xfId="0" applyBorder="1"/>
    <xf numFmtId="0" fontId="5" fillId="3" borderId="21" xfId="0" applyFont="1" applyFill="1" applyBorder="1" applyAlignment="1">
      <alignment vertical="center"/>
    </xf>
    <xf numFmtId="3" fontId="0" fillId="3" borderId="38" xfId="0" applyNumberFormat="1" applyFill="1" applyBorder="1" applyAlignment="1"/>
    <xf numFmtId="3" fontId="0" fillId="3" borderId="39" xfId="0" applyNumberFormat="1" applyFill="1" applyBorder="1" applyAlignment="1"/>
    <xf numFmtId="3" fontId="0" fillId="3" borderId="40" xfId="0" applyNumberFormat="1" applyFill="1" applyBorder="1" applyAlignment="1"/>
    <xf numFmtId="0" fontId="0" fillId="0" borderId="22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0" xfId="0" applyFill="1"/>
    <xf numFmtId="0" fontId="0" fillId="0" borderId="35" xfId="0" applyFill="1" applyBorder="1"/>
    <xf numFmtId="0" fontId="0" fillId="0" borderId="36" xfId="0" applyFill="1" applyBorder="1"/>
    <xf numFmtId="0" fontId="0" fillId="0" borderId="1" xfId="0" applyFill="1" applyBorder="1"/>
    <xf numFmtId="0" fontId="0" fillId="0" borderId="37" xfId="0" applyFill="1" applyBorder="1"/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Normal="40" zoomScaleSheetLayoutView="70" workbookViewId="0">
      <pane xSplit="7" ySplit="6" topLeftCell="U7" activePane="bottomRight" state="frozen"/>
      <selection pane="topRight" activeCell="H1" sqref="H1"/>
      <selection pane="bottomLeft" activeCell="A7" sqref="A7"/>
      <selection pane="bottomRight" activeCell="U2" sqref="U2:Z3"/>
    </sheetView>
  </sheetViews>
  <sheetFormatPr defaultRowHeight="14.25"/>
  <cols>
    <col min="1" max="1" width="4.375" customWidth="1"/>
    <col min="2" max="2" width="9.125" customWidth="1"/>
    <col min="3" max="3" width="37.5" customWidth="1"/>
    <col min="4" max="4" width="13.875" customWidth="1"/>
    <col min="5" max="5" width="13.5" bestFit="1" customWidth="1"/>
    <col min="6" max="6" width="12.5" customWidth="1"/>
    <col min="7" max="7" width="13.5" bestFit="1" customWidth="1"/>
    <col min="8" max="8" width="12" bestFit="1" customWidth="1"/>
    <col min="9" max="10" width="12.375" bestFit="1" customWidth="1"/>
    <col min="11" max="11" width="12" bestFit="1" customWidth="1"/>
    <col min="12" max="12" width="12.5" bestFit="1" customWidth="1"/>
    <col min="13" max="13" width="12.375" bestFit="1" customWidth="1"/>
    <col min="14" max="14" width="12.75" bestFit="1" customWidth="1"/>
    <col min="15" max="16" width="12.375" bestFit="1" customWidth="1"/>
    <col min="17" max="17" width="12.75" bestFit="1" customWidth="1"/>
    <col min="18" max="19" width="12.375" bestFit="1" customWidth="1"/>
    <col min="20" max="20" width="13.5" bestFit="1" customWidth="1"/>
    <col min="21" max="21" width="13" bestFit="1" customWidth="1"/>
    <col min="22" max="22" width="13.5" bestFit="1" customWidth="1"/>
    <col min="23" max="23" width="12" bestFit="1" customWidth="1"/>
    <col min="24" max="24" width="12.25" bestFit="1" customWidth="1"/>
    <col min="25" max="26" width="13.5" bestFit="1" customWidth="1"/>
    <col min="27" max="27" width="29.875" customWidth="1"/>
  </cols>
  <sheetData>
    <row r="1" spans="1:46" ht="30.7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46" ht="47.25" customHeight="1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4"/>
      <c r="V2" s="44"/>
      <c r="W2" s="44"/>
      <c r="X2" s="44"/>
      <c r="Y2" s="44"/>
      <c r="Z2" s="44"/>
    </row>
    <row r="3" spans="1:46" ht="62.25" customHeight="1" thickBot="1">
      <c r="B3" s="1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5"/>
      <c r="V3" s="45"/>
      <c r="W3" s="45"/>
      <c r="X3" s="45"/>
      <c r="Y3" s="45"/>
      <c r="Z3" s="45"/>
    </row>
    <row r="4" spans="1:46">
      <c r="A4" s="5"/>
      <c r="B4" s="6"/>
      <c r="C4" s="6">
        <v>1</v>
      </c>
      <c r="D4" s="7">
        <v>2</v>
      </c>
      <c r="E4" s="46">
        <v>3</v>
      </c>
      <c r="F4" s="47"/>
      <c r="G4" s="48"/>
      <c r="H4" s="49">
        <v>4</v>
      </c>
      <c r="I4" s="49"/>
      <c r="J4" s="49"/>
      <c r="K4" s="50">
        <v>5</v>
      </c>
      <c r="L4" s="49"/>
      <c r="M4" s="51"/>
      <c r="N4" s="49">
        <v>6</v>
      </c>
      <c r="O4" s="49"/>
      <c r="P4" s="49"/>
      <c r="Q4" s="50">
        <v>7</v>
      </c>
      <c r="R4" s="49"/>
      <c r="S4" s="51"/>
      <c r="T4" s="46">
        <v>8</v>
      </c>
      <c r="U4" s="47"/>
      <c r="V4" s="48"/>
      <c r="W4" s="50">
        <v>9</v>
      </c>
      <c r="X4" s="49"/>
      <c r="Y4" s="51"/>
      <c r="Z4" s="8">
        <v>10</v>
      </c>
      <c r="AA4" s="52" t="s">
        <v>0</v>
      </c>
    </row>
    <row r="5" spans="1:46" ht="28.5" customHeight="1">
      <c r="A5" s="55" t="s">
        <v>1</v>
      </c>
      <c r="B5" s="57" t="s">
        <v>2</v>
      </c>
      <c r="C5" s="59" t="s">
        <v>3</v>
      </c>
      <c r="D5" s="61" t="s">
        <v>4</v>
      </c>
      <c r="E5" s="63" t="s">
        <v>5</v>
      </c>
      <c r="F5" s="64"/>
      <c r="G5" s="65"/>
      <c r="H5" s="70">
        <v>2012</v>
      </c>
      <c r="I5" s="71"/>
      <c r="J5" s="72"/>
      <c r="K5" s="63">
        <v>2013</v>
      </c>
      <c r="L5" s="64"/>
      <c r="M5" s="65"/>
      <c r="N5" s="73">
        <v>2014</v>
      </c>
      <c r="O5" s="64"/>
      <c r="P5" s="74"/>
      <c r="Q5" s="75">
        <v>2015</v>
      </c>
      <c r="R5" s="71"/>
      <c r="S5" s="76"/>
      <c r="T5" s="63" t="s">
        <v>6</v>
      </c>
      <c r="U5" s="64"/>
      <c r="V5" s="65"/>
      <c r="W5" s="55" t="s">
        <v>7</v>
      </c>
      <c r="X5" s="66"/>
      <c r="Y5" s="67"/>
      <c r="Z5" s="68" t="s">
        <v>8</v>
      </c>
      <c r="AA5" s="53"/>
    </row>
    <row r="6" spans="1:46" ht="43.5" thickBot="1">
      <c r="A6" s="56"/>
      <c r="B6" s="58"/>
      <c r="C6" s="60"/>
      <c r="D6" s="62"/>
      <c r="E6" s="9" t="s">
        <v>9</v>
      </c>
      <c r="F6" s="10" t="s">
        <v>10</v>
      </c>
      <c r="G6" s="11" t="s">
        <v>11</v>
      </c>
      <c r="H6" s="9" t="s">
        <v>9</v>
      </c>
      <c r="I6" s="10" t="s">
        <v>10</v>
      </c>
      <c r="J6" s="12" t="s">
        <v>11</v>
      </c>
      <c r="K6" s="9" t="s">
        <v>9</v>
      </c>
      <c r="L6" s="10" t="s">
        <v>10</v>
      </c>
      <c r="M6" s="11" t="s">
        <v>11</v>
      </c>
      <c r="N6" s="9" t="s">
        <v>9</v>
      </c>
      <c r="O6" s="10" t="s">
        <v>10</v>
      </c>
      <c r="P6" s="12" t="s">
        <v>11</v>
      </c>
      <c r="Q6" s="9" t="s">
        <v>9</v>
      </c>
      <c r="R6" s="10" t="s">
        <v>10</v>
      </c>
      <c r="S6" s="11" t="s">
        <v>11</v>
      </c>
      <c r="T6" s="9" t="s">
        <v>9</v>
      </c>
      <c r="U6" s="13" t="s">
        <v>10</v>
      </c>
      <c r="V6" s="14" t="s">
        <v>11</v>
      </c>
      <c r="W6" s="9" t="s">
        <v>12</v>
      </c>
      <c r="X6" s="10" t="s">
        <v>10</v>
      </c>
      <c r="Y6" s="11" t="s">
        <v>13</v>
      </c>
      <c r="Z6" s="69"/>
      <c r="AA6" s="54"/>
    </row>
    <row r="7" spans="1:46" ht="30" customHeight="1">
      <c r="A7" s="55">
        <v>1</v>
      </c>
      <c r="B7" s="77" t="s">
        <v>20</v>
      </c>
      <c r="C7" s="80" t="s">
        <v>23</v>
      </c>
      <c r="D7" s="15" t="s">
        <v>14</v>
      </c>
      <c r="E7" s="16">
        <v>40642786</v>
      </c>
      <c r="F7" s="17">
        <v>615726</v>
      </c>
      <c r="G7" s="18">
        <f>E7+F7</f>
        <v>41258512</v>
      </c>
      <c r="H7" s="19">
        <v>5252118</v>
      </c>
      <c r="I7" s="17">
        <v>0</v>
      </c>
      <c r="J7" s="18">
        <f t="shared" ref="J7:J9" si="0">H7+I7</f>
        <v>5252118</v>
      </c>
      <c r="K7" s="19">
        <v>18081973</v>
      </c>
      <c r="L7" s="17">
        <v>0</v>
      </c>
      <c r="M7" s="18">
        <f t="shared" ref="M7:M9" si="1">K7+L7</f>
        <v>18081973</v>
      </c>
      <c r="N7" s="19">
        <v>11734393</v>
      </c>
      <c r="O7" s="17">
        <v>615726</v>
      </c>
      <c r="P7" s="18">
        <f t="shared" ref="P7:P9" si="2">N7+O7</f>
        <v>12350119</v>
      </c>
      <c r="Q7" s="20"/>
      <c r="R7" s="21"/>
      <c r="S7" s="18"/>
      <c r="T7" s="20">
        <f t="shared" ref="T7:V9" si="3">SUM(H7,K7,N7,Q7,)</f>
        <v>35068484</v>
      </c>
      <c r="U7" s="21">
        <f t="shared" si="3"/>
        <v>615726</v>
      </c>
      <c r="V7" s="18">
        <f t="shared" si="3"/>
        <v>35684210</v>
      </c>
      <c r="W7" s="20">
        <v>5574302</v>
      </c>
      <c r="X7" s="21">
        <v>0</v>
      </c>
      <c r="Y7" s="18">
        <f t="shared" ref="Y7:Y9" si="4">W7+X7</f>
        <v>5574302</v>
      </c>
      <c r="Z7" s="22">
        <f t="shared" ref="Z7:Z18" si="5">SUM(V7,Y7)</f>
        <v>41258512</v>
      </c>
      <c r="AA7" s="8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30" customHeight="1">
      <c r="A8" s="55"/>
      <c r="B8" s="78"/>
      <c r="C8" s="81"/>
      <c r="D8" s="15" t="s">
        <v>15</v>
      </c>
      <c r="E8" s="16">
        <v>4170088</v>
      </c>
      <c r="F8" s="24">
        <v>2419763</v>
      </c>
      <c r="G8" s="18">
        <f>E8+F8</f>
        <v>6589851</v>
      </c>
      <c r="H8" s="19">
        <v>926845</v>
      </c>
      <c r="I8" s="24">
        <v>0</v>
      </c>
      <c r="J8" s="18">
        <f t="shared" si="0"/>
        <v>926845</v>
      </c>
      <c r="K8" s="19">
        <v>1352526</v>
      </c>
      <c r="L8" s="24">
        <v>0</v>
      </c>
      <c r="M8" s="18">
        <f t="shared" si="1"/>
        <v>1352526</v>
      </c>
      <c r="N8" s="19">
        <v>907016</v>
      </c>
      <c r="O8" s="24">
        <v>2419763</v>
      </c>
      <c r="P8" s="18">
        <f t="shared" si="2"/>
        <v>3326779</v>
      </c>
      <c r="Q8" s="20"/>
      <c r="R8" s="25"/>
      <c r="S8" s="18"/>
      <c r="T8" s="20">
        <f t="shared" si="3"/>
        <v>3186387</v>
      </c>
      <c r="U8" s="25">
        <f t="shared" si="3"/>
        <v>2419763</v>
      </c>
      <c r="V8" s="18">
        <f t="shared" si="3"/>
        <v>5606150</v>
      </c>
      <c r="W8" s="20">
        <v>983701</v>
      </c>
      <c r="X8" s="26">
        <v>0</v>
      </c>
      <c r="Y8" s="18">
        <f t="shared" si="4"/>
        <v>983701</v>
      </c>
      <c r="Z8" s="22">
        <f t="shared" si="5"/>
        <v>6589851</v>
      </c>
      <c r="AA8" s="8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30" customHeight="1">
      <c r="A9" s="55"/>
      <c r="B9" s="78"/>
      <c r="C9" s="81"/>
      <c r="D9" s="32" t="s">
        <v>17</v>
      </c>
      <c r="E9" s="16">
        <v>3002171</v>
      </c>
      <c r="F9" s="17">
        <v>33794308</v>
      </c>
      <c r="G9" s="18">
        <f>E9+F9</f>
        <v>36796479</v>
      </c>
      <c r="H9" s="19">
        <v>0</v>
      </c>
      <c r="I9" s="17">
        <v>0</v>
      </c>
      <c r="J9" s="18">
        <f t="shared" si="0"/>
        <v>0</v>
      </c>
      <c r="K9" s="19">
        <v>1838411</v>
      </c>
      <c r="L9" s="17">
        <v>0</v>
      </c>
      <c r="M9" s="18">
        <f t="shared" si="1"/>
        <v>1838411</v>
      </c>
      <c r="N9" s="19">
        <v>1163760</v>
      </c>
      <c r="O9" s="17">
        <v>33794308</v>
      </c>
      <c r="P9" s="18">
        <f t="shared" si="2"/>
        <v>34958068</v>
      </c>
      <c r="Q9" s="20"/>
      <c r="R9" s="21"/>
      <c r="S9" s="18"/>
      <c r="T9" s="20">
        <f t="shared" si="3"/>
        <v>3002171</v>
      </c>
      <c r="U9" s="21">
        <f t="shared" si="3"/>
        <v>33794308</v>
      </c>
      <c r="V9" s="18">
        <f t="shared" si="3"/>
        <v>36796479</v>
      </c>
      <c r="W9" s="20">
        <v>0</v>
      </c>
      <c r="X9" s="21">
        <v>0</v>
      </c>
      <c r="Y9" s="18">
        <f t="shared" si="4"/>
        <v>0</v>
      </c>
      <c r="Z9" s="22">
        <f t="shared" si="5"/>
        <v>36796479</v>
      </c>
      <c r="AA9" s="8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30" customHeight="1">
      <c r="A10" s="55"/>
      <c r="B10" s="79"/>
      <c r="C10" s="80"/>
      <c r="D10" s="27" t="s">
        <v>16</v>
      </c>
      <c r="E10" s="28">
        <f>SUM(E7:E9)</f>
        <v>47815045</v>
      </c>
      <c r="F10" s="29">
        <f t="shared" ref="F10:G10" si="6">SUM(F7:F9)</f>
        <v>36829797</v>
      </c>
      <c r="G10" s="30">
        <f t="shared" si="6"/>
        <v>84644842</v>
      </c>
      <c r="H10" s="28">
        <f>SUM(H7:H9)</f>
        <v>6178963</v>
      </c>
      <c r="I10" s="29">
        <f t="shared" ref="I10:J10" si="7">SUM(I7:I9)</f>
        <v>0</v>
      </c>
      <c r="J10" s="30">
        <f t="shared" si="7"/>
        <v>6178963</v>
      </c>
      <c r="K10" s="28">
        <f>SUM(K7:K9)</f>
        <v>21272910</v>
      </c>
      <c r="L10" s="29">
        <f t="shared" ref="L10:O10" si="8">SUM(L7:L9)</f>
        <v>0</v>
      </c>
      <c r="M10" s="30">
        <f t="shared" si="8"/>
        <v>21272910</v>
      </c>
      <c r="N10" s="28">
        <f>SUM(N7:N9)</f>
        <v>13805169</v>
      </c>
      <c r="O10" s="29">
        <f t="shared" si="8"/>
        <v>36829797</v>
      </c>
      <c r="P10" s="30">
        <f t="shared" ref="P10" si="9">SUM(P7:P9)</f>
        <v>50634966</v>
      </c>
      <c r="Q10" s="28"/>
      <c r="R10" s="29"/>
      <c r="S10" s="30"/>
      <c r="T10" s="28">
        <f t="shared" ref="T10:Y10" si="10">SUM(T7:T9)</f>
        <v>41257042</v>
      </c>
      <c r="U10" s="29">
        <f t="shared" si="10"/>
        <v>36829797</v>
      </c>
      <c r="V10" s="30">
        <f t="shared" si="10"/>
        <v>78086839</v>
      </c>
      <c r="W10" s="28">
        <f t="shared" si="10"/>
        <v>6558003</v>
      </c>
      <c r="X10" s="29">
        <f t="shared" si="10"/>
        <v>0</v>
      </c>
      <c r="Y10" s="30">
        <f t="shared" si="10"/>
        <v>6558003</v>
      </c>
      <c r="Z10" s="31">
        <f t="shared" si="5"/>
        <v>84644842</v>
      </c>
      <c r="AA10" s="8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30" customHeight="1">
      <c r="A11" s="55">
        <v>2</v>
      </c>
      <c r="B11" s="77" t="s">
        <v>21</v>
      </c>
      <c r="C11" s="80" t="s">
        <v>24</v>
      </c>
      <c r="D11" s="15" t="s">
        <v>14</v>
      </c>
      <c r="E11" s="16">
        <v>11530000</v>
      </c>
      <c r="F11" s="17">
        <v>18829106</v>
      </c>
      <c r="G11" s="18">
        <f>E11+F11</f>
        <v>30359106</v>
      </c>
      <c r="H11" s="19">
        <v>0</v>
      </c>
      <c r="I11" s="17">
        <v>0</v>
      </c>
      <c r="J11" s="18">
        <f t="shared" ref="J11:J13" si="11">H11+I11</f>
        <v>0</v>
      </c>
      <c r="K11" s="19">
        <v>7800000</v>
      </c>
      <c r="L11" s="17">
        <v>0</v>
      </c>
      <c r="M11" s="18">
        <f t="shared" ref="M11:M13" si="12">K11+L11</f>
        <v>7800000</v>
      </c>
      <c r="N11" s="19">
        <v>3730000</v>
      </c>
      <c r="O11" s="17">
        <v>18829106</v>
      </c>
      <c r="P11" s="18">
        <f t="shared" ref="P11:P13" si="13">N11+O11</f>
        <v>22559106</v>
      </c>
      <c r="Q11" s="20"/>
      <c r="R11" s="21"/>
      <c r="S11" s="18"/>
      <c r="T11" s="20">
        <f t="shared" ref="T11:V13" si="14">SUM(H11,K11,N11,Q11,)</f>
        <v>11530000</v>
      </c>
      <c r="U11" s="21">
        <f t="shared" si="14"/>
        <v>18829106</v>
      </c>
      <c r="V11" s="18">
        <f t="shared" si="14"/>
        <v>30359106</v>
      </c>
      <c r="W11" s="20">
        <v>0</v>
      </c>
      <c r="X11" s="21">
        <v>0</v>
      </c>
      <c r="Y11" s="18">
        <f t="shared" ref="Y11:Y13" si="15">W11+X11</f>
        <v>0</v>
      </c>
      <c r="Z11" s="22">
        <f t="shared" si="5"/>
        <v>30359106</v>
      </c>
      <c r="AA11" s="82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30" customHeight="1">
      <c r="A12" s="55"/>
      <c r="B12" s="78"/>
      <c r="C12" s="81"/>
      <c r="D12" s="15" t="s">
        <v>15</v>
      </c>
      <c r="E12" s="16">
        <v>1153000</v>
      </c>
      <c r="F12" s="24">
        <v>2052993</v>
      </c>
      <c r="G12" s="18">
        <f>E12+F12</f>
        <v>3205993</v>
      </c>
      <c r="H12" s="19">
        <v>0</v>
      </c>
      <c r="I12" s="24">
        <v>0</v>
      </c>
      <c r="J12" s="18">
        <f t="shared" si="11"/>
        <v>0</v>
      </c>
      <c r="K12" s="19">
        <v>780000</v>
      </c>
      <c r="L12" s="24">
        <v>0</v>
      </c>
      <c r="M12" s="18">
        <f t="shared" si="12"/>
        <v>780000</v>
      </c>
      <c r="N12" s="19">
        <v>373000</v>
      </c>
      <c r="O12" s="24">
        <v>2052993</v>
      </c>
      <c r="P12" s="18">
        <f t="shared" si="13"/>
        <v>2425993</v>
      </c>
      <c r="Q12" s="20"/>
      <c r="R12" s="25"/>
      <c r="S12" s="18"/>
      <c r="T12" s="20">
        <f t="shared" si="14"/>
        <v>1153000</v>
      </c>
      <c r="U12" s="25">
        <f t="shared" si="14"/>
        <v>2052993</v>
      </c>
      <c r="V12" s="18">
        <f t="shared" si="14"/>
        <v>3205993</v>
      </c>
      <c r="W12" s="20">
        <v>0</v>
      </c>
      <c r="X12" s="26">
        <v>0</v>
      </c>
      <c r="Y12" s="18">
        <f t="shared" si="15"/>
        <v>0</v>
      </c>
      <c r="Z12" s="22">
        <f t="shared" si="5"/>
        <v>3205993</v>
      </c>
      <c r="AA12" s="8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30" customHeight="1">
      <c r="A13" s="55"/>
      <c r="B13" s="78"/>
      <c r="C13" s="81"/>
      <c r="D13" s="32" t="s">
        <v>17</v>
      </c>
      <c r="E13" s="16">
        <v>10377000</v>
      </c>
      <c r="F13" s="17">
        <v>9428899</v>
      </c>
      <c r="G13" s="18">
        <f>E13+F13</f>
        <v>19805899</v>
      </c>
      <c r="H13" s="19">
        <v>0</v>
      </c>
      <c r="I13" s="17">
        <v>0</v>
      </c>
      <c r="J13" s="18">
        <f t="shared" si="11"/>
        <v>0</v>
      </c>
      <c r="K13" s="19">
        <v>7020000</v>
      </c>
      <c r="L13" s="17">
        <v>0</v>
      </c>
      <c r="M13" s="18">
        <f t="shared" si="12"/>
        <v>7020000</v>
      </c>
      <c r="N13" s="19">
        <v>3357000</v>
      </c>
      <c r="O13" s="17">
        <v>9428899</v>
      </c>
      <c r="P13" s="18">
        <f t="shared" si="13"/>
        <v>12785899</v>
      </c>
      <c r="Q13" s="20"/>
      <c r="R13" s="21"/>
      <c r="S13" s="18"/>
      <c r="T13" s="20">
        <f t="shared" si="14"/>
        <v>10377000</v>
      </c>
      <c r="U13" s="21">
        <f t="shared" si="14"/>
        <v>9428899</v>
      </c>
      <c r="V13" s="18">
        <f t="shared" si="14"/>
        <v>19805899</v>
      </c>
      <c r="W13" s="20">
        <v>0</v>
      </c>
      <c r="X13" s="21">
        <v>0</v>
      </c>
      <c r="Y13" s="18">
        <f t="shared" si="15"/>
        <v>0</v>
      </c>
      <c r="Z13" s="22">
        <f t="shared" si="5"/>
        <v>19805899</v>
      </c>
      <c r="AA13" s="8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30" customHeight="1">
      <c r="A14" s="55"/>
      <c r="B14" s="79"/>
      <c r="C14" s="80"/>
      <c r="D14" s="27" t="s">
        <v>16</v>
      </c>
      <c r="E14" s="28">
        <f>SUM(E11:E13)</f>
        <v>23060000</v>
      </c>
      <c r="F14" s="29">
        <f t="shared" ref="F14:G14" si="16">SUM(F11:F13)</f>
        <v>30310998</v>
      </c>
      <c r="G14" s="30">
        <f t="shared" si="16"/>
        <v>53370998</v>
      </c>
      <c r="H14" s="28">
        <f>SUM(H11:H13)</f>
        <v>0</v>
      </c>
      <c r="I14" s="29">
        <f t="shared" ref="I14:J14" si="17">SUM(I11:I13)</f>
        <v>0</v>
      </c>
      <c r="J14" s="30">
        <f t="shared" si="17"/>
        <v>0</v>
      </c>
      <c r="K14" s="28">
        <f>SUM(K11:K13)</f>
        <v>15600000</v>
      </c>
      <c r="L14" s="29">
        <f t="shared" ref="L14:M14" si="18">SUM(L11:L13)</f>
        <v>0</v>
      </c>
      <c r="M14" s="30">
        <f t="shared" si="18"/>
        <v>15600000</v>
      </c>
      <c r="N14" s="28">
        <f>SUM(N11:N13)</f>
        <v>7460000</v>
      </c>
      <c r="O14" s="29">
        <f t="shared" ref="O14:P14" si="19">SUM(O11:O13)</f>
        <v>30310998</v>
      </c>
      <c r="P14" s="30">
        <f t="shared" si="19"/>
        <v>37770998</v>
      </c>
      <c r="Q14" s="28"/>
      <c r="R14" s="29"/>
      <c r="S14" s="30"/>
      <c r="T14" s="28">
        <f t="shared" ref="T14:V14" si="20">SUM(T11:T13)</f>
        <v>23060000</v>
      </c>
      <c r="U14" s="29">
        <f t="shared" si="20"/>
        <v>30310998</v>
      </c>
      <c r="V14" s="30">
        <f t="shared" si="20"/>
        <v>53370998</v>
      </c>
      <c r="W14" s="28">
        <f t="shared" ref="W14:Y14" si="21">SUM(W11:W13)</f>
        <v>0</v>
      </c>
      <c r="X14" s="29">
        <f t="shared" si="21"/>
        <v>0</v>
      </c>
      <c r="Y14" s="30">
        <f t="shared" si="21"/>
        <v>0</v>
      </c>
      <c r="Z14" s="31">
        <f t="shared" si="5"/>
        <v>53370998</v>
      </c>
      <c r="AA14" s="84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30" customHeight="1">
      <c r="A15" s="55">
        <v>3</v>
      </c>
      <c r="B15" s="77" t="s">
        <v>22</v>
      </c>
      <c r="C15" s="96" t="s">
        <v>25</v>
      </c>
      <c r="D15" s="15" t="s">
        <v>14</v>
      </c>
      <c r="E15" s="16">
        <v>80000000</v>
      </c>
      <c r="F15" s="17">
        <v>-50134431</v>
      </c>
      <c r="G15" s="18">
        <f>E15+F15</f>
        <v>29865569</v>
      </c>
      <c r="H15" s="19"/>
      <c r="I15" s="17"/>
      <c r="J15" s="18">
        <f t="shared" ref="J15:J17" si="22">H15+I15</f>
        <v>0</v>
      </c>
      <c r="K15" s="19">
        <v>1815603</v>
      </c>
      <c r="L15" s="17"/>
      <c r="M15" s="18">
        <f t="shared" ref="M15:M17" si="23">K15+L15</f>
        <v>1815603</v>
      </c>
      <c r="N15" s="19">
        <v>57721040</v>
      </c>
      <c r="O15" s="17">
        <v>-44104019</v>
      </c>
      <c r="P15" s="18">
        <f t="shared" ref="P15:P17" si="24">N15+O15</f>
        <v>13617021</v>
      </c>
      <c r="Q15" s="20">
        <v>20463357</v>
      </c>
      <c r="R15" s="21">
        <v>-6030412</v>
      </c>
      <c r="S15" s="18">
        <f t="shared" ref="S15:S17" si="25">Q15+R15</f>
        <v>14432945</v>
      </c>
      <c r="T15" s="20">
        <f t="shared" ref="T15:V17" si="26">SUM(H15,K15,N15,Q15,)</f>
        <v>80000000</v>
      </c>
      <c r="U15" s="21">
        <f t="shared" si="26"/>
        <v>-50134431</v>
      </c>
      <c r="V15" s="18">
        <f t="shared" si="26"/>
        <v>29865569</v>
      </c>
      <c r="W15" s="20">
        <v>0</v>
      </c>
      <c r="X15" s="21">
        <v>0</v>
      </c>
      <c r="Y15" s="18">
        <f t="shared" ref="Y15:Y17" si="27">W15+X15</f>
        <v>0</v>
      </c>
      <c r="Z15" s="22">
        <f t="shared" si="5"/>
        <v>29865569</v>
      </c>
      <c r="AA15" s="8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30" customHeight="1">
      <c r="A16" s="55"/>
      <c r="B16" s="78"/>
      <c r="C16" s="96"/>
      <c r="D16" s="15" t="s">
        <v>15</v>
      </c>
      <c r="E16" s="16">
        <v>9000000</v>
      </c>
      <c r="F16" s="24">
        <v>-4472756</v>
      </c>
      <c r="G16" s="18">
        <f>E16+F16</f>
        <v>4527244</v>
      </c>
      <c r="H16" s="19">
        <v>300000</v>
      </c>
      <c r="I16" s="24"/>
      <c r="J16" s="18">
        <f t="shared" si="22"/>
        <v>300000</v>
      </c>
      <c r="K16" s="19">
        <v>130496</v>
      </c>
      <c r="L16" s="24"/>
      <c r="M16" s="18">
        <f t="shared" si="23"/>
        <v>130496</v>
      </c>
      <c r="N16" s="19">
        <v>4148700</v>
      </c>
      <c r="O16" s="24">
        <v>-3169976</v>
      </c>
      <c r="P16" s="18">
        <f t="shared" si="24"/>
        <v>978724</v>
      </c>
      <c r="Q16" s="20">
        <v>4420804</v>
      </c>
      <c r="R16" s="25">
        <v>-1302780</v>
      </c>
      <c r="S16" s="18">
        <f t="shared" si="25"/>
        <v>3118024</v>
      </c>
      <c r="T16" s="20">
        <f t="shared" si="26"/>
        <v>9000000</v>
      </c>
      <c r="U16" s="25">
        <f t="shared" si="26"/>
        <v>-4472756</v>
      </c>
      <c r="V16" s="18">
        <f t="shared" si="26"/>
        <v>4527244</v>
      </c>
      <c r="W16" s="20">
        <v>0</v>
      </c>
      <c r="X16" s="26">
        <v>0</v>
      </c>
      <c r="Y16" s="18">
        <f t="shared" si="27"/>
        <v>0</v>
      </c>
      <c r="Z16" s="22">
        <f t="shared" si="5"/>
        <v>4527244</v>
      </c>
      <c r="AA16" s="8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30" customHeight="1">
      <c r="A17" s="55"/>
      <c r="B17" s="78"/>
      <c r="C17" s="96"/>
      <c r="D17" s="32" t="s">
        <v>17</v>
      </c>
      <c r="E17" s="16">
        <v>20000000</v>
      </c>
      <c r="F17" s="17">
        <v>-12533608</v>
      </c>
      <c r="G17" s="18">
        <f>E17+F17</f>
        <v>7466392</v>
      </c>
      <c r="H17" s="19"/>
      <c r="I17" s="17"/>
      <c r="J17" s="18">
        <f t="shared" si="22"/>
        <v>0</v>
      </c>
      <c r="K17" s="19">
        <v>453901</v>
      </c>
      <c r="L17" s="17"/>
      <c r="M17" s="18">
        <f t="shared" si="23"/>
        <v>453901</v>
      </c>
      <c r="N17" s="19">
        <v>14430260</v>
      </c>
      <c r="O17" s="17">
        <v>-11026005</v>
      </c>
      <c r="P17" s="18">
        <f t="shared" si="24"/>
        <v>3404255</v>
      </c>
      <c r="Q17" s="20">
        <v>5115839</v>
      </c>
      <c r="R17" s="21">
        <v>-1507603</v>
      </c>
      <c r="S17" s="18">
        <f t="shared" si="25"/>
        <v>3608236</v>
      </c>
      <c r="T17" s="20">
        <f t="shared" si="26"/>
        <v>20000000</v>
      </c>
      <c r="U17" s="21">
        <f t="shared" si="26"/>
        <v>-12533608</v>
      </c>
      <c r="V17" s="18">
        <f t="shared" si="26"/>
        <v>7466392</v>
      </c>
      <c r="W17" s="20">
        <v>0</v>
      </c>
      <c r="X17" s="21">
        <v>0</v>
      </c>
      <c r="Y17" s="18">
        <f t="shared" si="27"/>
        <v>0</v>
      </c>
      <c r="Z17" s="22">
        <f t="shared" si="5"/>
        <v>7466392</v>
      </c>
      <c r="AA17" s="8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30" customHeight="1">
      <c r="A18" s="55"/>
      <c r="B18" s="79"/>
      <c r="C18" s="97"/>
      <c r="D18" s="27" t="s">
        <v>16</v>
      </c>
      <c r="E18" s="28">
        <f>SUM(E15:E17)</f>
        <v>109000000</v>
      </c>
      <c r="F18" s="29">
        <f t="shared" ref="F18:V18" si="28">SUM(F15:F17)</f>
        <v>-67140795</v>
      </c>
      <c r="G18" s="30">
        <f t="shared" si="28"/>
        <v>41859205</v>
      </c>
      <c r="H18" s="28">
        <f>SUM(H15:H17)</f>
        <v>300000</v>
      </c>
      <c r="I18" s="29">
        <f t="shared" si="28"/>
        <v>0</v>
      </c>
      <c r="J18" s="30">
        <f t="shared" si="28"/>
        <v>300000</v>
      </c>
      <c r="K18" s="28">
        <f>SUM(K15:K17)</f>
        <v>2400000</v>
      </c>
      <c r="L18" s="29">
        <f t="shared" si="28"/>
        <v>0</v>
      </c>
      <c r="M18" s="30">
        <f t="shared" si="28"/>
        <v>2400000</v>
      </c>
      <c r="N18" s="28">
        <f>SUM(N15:N17)</f>
        <v>76300000</v>
      </c>
      <c r="O18" s="29">
        <f t="shared" si="28"/>
        <v>-58300000</v>
      </c>
      <c r="P18" s="30">
        <f t="shared" si="28"/>
        <v>18000000</v>
      </c>
      <c r="Q18" s="28">
        <f>SUM(Q15:Q17)</f>
        <v>30000000</v>
      </c>
      <c r="R18" s="29">
        <f t="shared" si="28"/>
        <v>-8840795</v>
      </c>
      <c r="S18" s="30">
        <f t="shared" si="28"/>
        <v>21159205</v>
      </c>
      <c r="T18" s="28">
        <f t="shared" si="28"/>
        <v>109000000</v>
      </c>
      <c r="U18" s="29">
        <f t="shared" si="28"/>
        <v>-67140795</v>
      </c>
      <c r="V18" s="30">
        <f t="shared" si="28"/>
        <v>41859205</v>
      </c>
      <c r="W18" s="28">
        <f t="shared" ref="W18:Y18" si="29">SUM(W15:W17)</f>
        <v>0</v>
      </c>
      <c r="X18" s="29">
        <f t="shared" si="29"/>
        <v>0</v>
      </c>
      <c r="Y18" s="30">
        <f t="shared" si="29"/>
        <v>0</v>
      </c>
      <c r="Z18" s="31">
        <f t="shared" si="5"/>
        <v>41859205</v>
      </c>
      <c r="AA18" s="84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30" customHeight="1">
      <c r="A19" s="85" t="s">
        <v>18</v>
      </c>
      <c r="B19" s="86"/>
      <c r="C19" s="87"/>
      <c r="D19" s="15" t="s">
        <v>14</v>
      </c>
      <c r="E19" s="20">
        <f>SUM(E7,E11,E15)</f>
        <v>132172786</v>
      </c>
      <c r="F19" s="21">
        <f t="shared" ref="F19:Z19" si="30">SUM(F7,F11,F15)</f>
        <v>-30689599</v>
      </c>
      <c r="G19" s="18">
        <f t="shared" si="30"/>
        <v>101483187</v>
      </c>
      <c r="H19" s="20">
        <f t="shared" si="30"/>
        <v>5252118</v>
      </c>
      <c r="I19" s="21">
        <f t="shared" si="30"/>
        <v>0</v>
      </c>
      <c r="J19" s="18">
        <f t="shared" si="30"/>
        <v>5252118</v>
      </c>
      <c r="K19" s="20">
        <f t="shared" si="30"/>
        <v>27697576</v>
      </c>
      <c r="L19" s="21">
        <f t="shared" si="30"/>
        <v>0</v>
      </c>
      <c r="M19" s="18">
        <f t="shared" si="30"/>
        <v>27697576</v>
      </c>
      <c r="N19" s="20">
        <f t="shared" si="30"/>
        <v>73185433</v>
      </c>
      <c r="O19" s="33">
        <f t="shared" si="30"/>
        <v>-24659187</v>
      </c>
      <c r="P19" s="18">
        <f t="shared" si="30"/>
        <v>48526246</v>
      </c>
      <c r="Q19" s="20">
        <f t="shared" si="30"/>
        <v>20463357</v>
      </c>
      <c r="R19" s="21">
        <f t="shared" si="30"/>
        <v>-6030412</v>
      </c>
      <c r="S19" s="18">
        <f t="shared" si="30"/>
        <v>14432945</v>
      </c>
      <c r="T19" s="20">
        <f t="shared" si="30"/>
        <v>126598484</v>
      </c>
      <c r="U19" s="21">
        <f t="shared" si="30"/>
        <v>-30689599</v>
      </c>
      <c r="V19" s="18">
        <f t="shared" si="30"/>
        <v>95908885</v>
      </c>
      <c r="W19" s="20">
        <f t="shared" si="30"/>
        <v>5574302</v>
      </c>
      <c r="X19" s="21">
        <f t="shared" si="30"/>
        <v>0</v>
      </c>
      <c r="Y19" s="18">
        <f t="shared" si="30"/>
        <v>5574302</v>
      </c>
      <c r="Z19" s="20">
        <f t="shared" si="30"/>
        <v>101483187</v>
      </c>
      <c r="AA19" s="94"/>
    </row>
    <row r="20" spans="1:46" s="36" customFormat="1" ht="30" customHeight="1">
      <c r="A20" s="88"/>
      <c r="B20" s="89"/>
      <c r="C20" s="90"/>
      <c r="D20" s="15" t="s">
        <v>15</v>
      </c>
      <c r="E20" s="34">
        <f>SUM(E8,E12,E16)</f>
        <v>14323088</v>
      </c>
      <c r="F20" s="25">
        <f t="shared" ref="F20:Z20" si="31">SUM(F8,F12,F16)</f>
        <v>0</v>
      </c>
      <c r="G20" s="35">
        <f t="shared" si="31"/>
        <v>14323088</v>
      </c>
      <c r="H20" s="34">
        <f t="shared" si="31"/>
        <v>1226845</v>
      </c>
      <c r="I20" s="25">
        <f t="shared" si="31"/>
        <v>0</v>
      </c>
      <c r="J20" s="35">
        <f t="shared" si="31"/>
        <v>1226845</v>
      </c>
      <c r="K20" s="34">
        <f t="shared" si="31"/>
        <v>2263022</v>
      </c>
      <c r="L20" s="25">
        <f t="shared" si="31"/>
        <v>0</v>
      </c>
      <c r="M20" s="35">
        <f t="shared" si="31"/>
        <v>2263022</v>
      </c>
      <c r="N20" s="34">
        <f t="shared" si="31"/>
        <v>5428716</v>
      </c>
      <c r="O20" s="25">
        <f t="shared" si="31"/>
        <v>1302780</v>
      </c>
      <c r="P20" s="35">
        <f t="shared" si="31"/>
        <v>6731496</v>
      </c>
      <c r="Q20" s="34">
        <f t="shared" si="31"/>
        <v>4420804</v>
      </c>
      <c r="R20" s="25">
        <f t="shared" si="31"/>
        <v>-1302780</v>
      </c>
      <c r="S20" s="35">
        <f t="shared" si="31"/>
        <v>3118024</v>
      </c>
      <c r="T20" s="34">
        <f t="shared" si="31"/>
        <v>13339387</v>
      </c>
      <c r="U20" s="25">
        <f t="shared" si="31"/>
        <v>0</v>
      </c>
      <c r="V20" s="35">
        <f t="shared" si="31"/>
        <v>13339387</v>
      </c>
      <c r="W20" s="34">
        <f t="shared" si="31"/>
        <v>983701</v>
      </c>
      <c r="X20" s="25">
        <f t="shared" si="31"/>
        <v>0</v>
      </c>
      <c r="Y20" s="35">
        <f t="shared" si="31"/>
        <v>983701</v>
      </c>
      <c r="Z20" s="34">
        <f t="shared" si="31"/>
        <v>14323088</v>
      </c>
      <c r="AA20" s="95"/>
    </row>
    <row r="21" spans="1:46" ht="30" customHeight="1">
      <c r="A21" s="88"/>
      <c r="B21" s="89"/>
      <c r="C21" s="90"/>
      <c r="D21" s="32" t="s">
        <v>17</v>
      </c>
      <c r="E21" s="20">
        <f>SUM(E9,E13,E17)</f>
        <v>33379171</v>
      </c>
      <c r="F21" s="21">
        <f t="shared" ref="F21:Z21" si="32">SUM(F9,F13,F17)</f>
        <v>30689599</v>
      </c>
      <c r="G21" s="18">
        <f t="shared" si="32"/>
        <v>64068770</v>
      </c>
      <c r="H21" s="20">
        <f t="shared" si="32"/>
        <v>0</v>
      </c>
      <c r="I21" s="21">
        <f t="shared" si="32"/>
        <v>0</v>
      </c>
      <c r="J21" s="18">
        <f t="shared" si="32"/>
        <v>0</v>
      </c>
      <c r="K21" s="20">
        <f t="shared" si="32"/>
        <v>9312312</v>
      </c>
      <c r="L21" s="21">
        <f t="shared" si="32"/>
        <v>0</v>
      </c>
      <c r="M21" s="18">
        <f t="shared" si="32"/>
        <v>9312312</v>
      </c>
      <c r="N21" s="20">
        <f t="shared" si="32"/>
        <v>18951020</v>
      </c>
      <c r="O21" s="21">
        <f t="shared" si="32"/>
        <v>32197202</v>
      </c>
      <c r="P21" s="18">
        <f t="shared" si="32"/>
        <v>51148222</v>
      </c>
      <c r="Q21" s="20">
        <f t="shared" si="32"/>
        <v>5115839</v>
      </c>
      <c r="R21" s="21">
        <f t="shared" si="32"/>
        <v>-1507603</v>
      </c>
      <c r="S21" s="18">
        <f t="shared" si="32"/>
        <v>3608236</v>
      </c>
      <c r="T21" s="20">
        <f t="shared" si="32"/>
        <v>33379171</v>
      </c>
      <c r="U21" s="21">
        <f t="shared" si="32"/>
        <v>30689599</v>
      </c>
      <c r="V21" s="18">
        <f t="shared" si="32"/>
        <v>64068770</v>
      </c>
      <c r="W21" s="20">
        <f t="shared" si="32"/>
        <v>0</v>
      </c>
      <c r="X21" s="21">
        <f t="shared" si="32"/>
        <v>0</v>
      </c>
      <c r="Y21" s="18">
        <f t="shared" si="32"/>
        <v>0</v>
      </c>
      <c r="Z21" s="20">
        <f t="shared" si="32"/>
        <v>64068770</v>
      </c>
      <c r="AA21" s="37"/>
    </row>
    <row r="22" spans="1:46" ht="30" customHeight="1" thickBot="1">
      <c r="A22" s="91"/>
      <c r="B22" s="92"/>
      <c r="C22" s="93"/>
      <c r="D22" s="38" t="s">
        <v>16</v>
      </c>
      <c r="E22" s="39">
        <f>SUM(E19:E21)</f>
        <v>179875045</v>
      </c>
      <c r="F22" s="40">
        <f t="shared" ref="F22:Z22" si="33">SUM(F19:F21)</f>
        <v>0</v>
      </c>
      <c r="G22" s="41">
        <f t="shared" si="33"/>
        <v>179875045</v>
      </c>
      <c r="H22" s="39">
        <f t="shared" si="33"/>
        <v>6478963</v>
      </c>
      <c r="I22" s="40">
        <f t="shared" si="33"/>
        <v>0</v>
      </c>
      <c r="J22" s="41">
        <f t="shared" si="33"/>
        <v>6478963</v>
      </c>
      <c r="K22" s="39">
        <f t="shared" si="33"/>
        <v>39272910</v>
      </c>
      <c r="L22" s="40">
        <f t="shared" si="33"/>
        <v>0</v>
      </c>
      <c r="M22" s="41">
        <f t="shared" si="33"/>
        <v>39272910</v>
      </c>
      <c r="N22" s="39">
        <f t="shared" si="33"/>
        <v>97565169</v>
      </c>
      <c r="O22" s="40">
        <f t="shared" si="33"/>
        <v>8840795</v>
      </c>
      <c r="P22" s="41">
        <f t="shared" si="33"/>
        <v>106405964</v>
      </c>
      <c r="Q22" s="39">
        <f t="shared" si="33"/>
        <v>30000000</v>
      </c>
      <c r="R22" s="40">
        <f t="shared" si="33"/>
        <v>-8840795</v>
      </c>
      <c r="S22" s="41">
        <f t="shared" si="33"/>
        <v>21159205</v>
      </c>
      <c r="T22" s="39">
        <f t="shared" si="33"/>
        <v>173317042</v>
      </c>
      <c r="U22" s="40">
        <f t="shared" si="33"/>
        <v>0</v>
      </c>
      <c r="V22" s="41">
        <f t="shared" si="33"/>
        <v>173317042</v>
      </c>
      <c r="W22" s="39">
        <f t="shared" si="33"/>
        <v>6558003</v>
      </c>
      <c r="X22" s="40">
        <f t="shared" si="33"/>
        <v>0</v>
      </c>
      <c r="Y22" s="41">
        <f t="shared" si="33"/>
        <v>6558003</v>
      </c>
      <c r="Z22" s="39">
        <f t="shared" si="33"/>
        <v>179875045</v>
      </c>
      <c r="AA22" s="42"/>
    </row>
    <row r="23" spans="1:46">
      <c r="E23" s="2"/>
      <c r="F23" s="2"/>
      <c r="G23" s="2"/>
    </row>
    <row r="24" spans="1:46"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46">
      <c r="C25" s="36"/>
      <c r="D25" t="s">
        <v>19</v>
      </c>
      <c r="E25" s="23">
        <f>SUM(E10,E14,E18)</f>
        <v>179875045</v>
      </c>
      <c r="F25" s="23">
        <f t="shared" ref="F25:Z25" si="34">SUM(F10,F14,F18)</f>
        <v>0</v>
      </c>
      <c r="G25" s="23">
        <f t="shared" si="34"/>
        <v>179875045</v>
      </c>
      <c r="H25" s="23">
        <f t="shared" si="34"/>
        <v>6478963</v>
      </c>
      <c r="I25" s="23">
        <f t="shared" si="34"/>
        <v>0</v>
      </c>
      <c r="J25" s="23">
        <f t="shared" si="34"/>
        <v>6478963</v>
      </c>
      <c r="K25" s="23">
        <f t="shared" si="34"/>
        <v>39272910</v>
      </c>
      <c r="L25" s="23">
        <f t="shared" si="34"/>
        <v>0</v>
      </c>
      <c r="M25" s="23">
        <f t="shared" si="34"/>
        <v>39272910</v>
      </c>
      <c r="N25" s="23">
        <f t="shared" si="34"/>
        <v>97565169</v>
      </c>
      <c r="O25" s="23">
        <f t="shared" si="34"/>
        <v>8840795</v>
      </c>
      <c r="P25" s="23">
        <f t="shared" si="34"/>
        <v>106405964</v>
      </c>
      <c r="Q25" s="23">
        <f t="shared" si="34"/>
        <v>30000000</v>
      </c>
      <c r="R25" s="23">
        <f t="shared" si="34"/>
        <v>-8840795</v>
      </c>
      <c r="S25" s="23">
        <f t="shared" si="34"/>
        <v>21159205</v>
      </c>
      <c r="T25" s="23">
        <f t="shared" si="34"/>
        <v>173317042</v>
      </c>
      <c r="U25" s="23">
        <f t="shared" si="34"/>
        <v>0</v>
      </c>
      <c r="V25" s="23">
        <f t="shared" si="34"/>
        <v>173317042</v>
      </c>
      <c r="W25" s="23">
        <f t="shared" si="34"/>
        <v>6558003</v>
      </c>
      <c r="X25" s="23">
        <f t="shared" si="34"/>
        <v>0</v>
      </c>
      <c r="Y25" s="23">
        <f t="shared" si="34"/>
        <v>6558003</v>
      </c>
      <c r="Z25" s="23">
        <f t="shared" si="34"/>
        <v>179875045</v>
      </c>
    </row>
    <row r="26" spans="1:46">
      <c r="G26" s="23"/>
    </row>
    <row r="27" spans="1:46">
      <c r="G27" s="23"/>
      <c r="V27" s="23"/>
      <c r="Y27" s="23"/>
      <c r="Z27" s="23"/>
    </row>
    <row r="28" spans="1:46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30" spans="1:46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46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46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5:26">
      <c r="E33" s="23"/>
      <c r="F33" s="23"/>
      <c r="G33" s="23"/>
      <c r="H33" s="23"/>
      <c r="I33" s="23" t="e">
        <f>SUM(#REF!,#REF!,I16,#REF!,#REF!,#REF!,#REF!-O12)</f>
        <v>#REF!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5:26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5:26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5:26"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5:26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5:26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41" spans="5:26">
      <c r="E41" s="23"/>
      <c r="F41" s="23"/>
      <c r="G41" s="23"/>
      <c r="H41" s="23"/>
    </row>
  </sheetData>
  <mergeCells count="36">
    <mergeCell ref="A19:C22"/>
    <mergeCell ref="AA19:AA20"/>
    <mergeCell ref="A15:A18"/>
    <mergeCell ref="B15:B18"/>
    <mergeCell ref="C15:C18"/>
    <mergeCell ref="AA15:AA18"/>
    <mergeCell ref="A11:A14"/>
    <mergeCell ref="B11:B14"/>
    <mergeCell ref="C11:C14"/>
    <mergeCell ref="AA11:AA14"/>
    <mergeCell ref="A7:A10"/>
    <mergeCell ref="B7:B10"/>
    <mergeCell ref="C7:C10"/>
    <mergeCell ref="AA7:AA10"/>
    <mergeCell ref="W5:Y5"/>
    <mergeCell ref="Z5:Z6"/>
    <mergeCell ref="H5:J5"/>
    <mergeCell ref="K5:M5"/>
    <mergeCell ref="N5:P5"/>
    <mergeCell ref="Q5:S5"/>
    <mergeCell ref="A1:AA1"/>
    <mergeCell ref="U2:Z3"/>
    <mergeCell ref="E4:G4"/>
    <mergeCell ref="H4:J4"/>
    <mergeCell ref="K4:M4"/>
    <mergeCell ref="N4:P4"/>
    <mergeCell ref="Q4:S4"/>
    <mergeCell ref="T4:V4"/>
    <mergeCell ref="W4:Y4"/>
    <mergeCell ref="AA4:AA6"/>
    <mergeCell ref="A5:A6"/>
    <mergeCell ref="B5:B6"/>
    <mergeCell ref="C5:C6"/>
    <mergeCell ref="D5:D6"/>
    <mergeCell ref="E5:G5"/>
    <mergeCell ref="T5:V5"/>
  </mergeCells>
  <printOptions horizontalCentered="1"/>
  <pageMargins left="0" right="0" top="0" bottom="0" header="0.31496062992125984" footer="0.31496062992125984"/>
  <pageSetup paperSize="8" scale="55" orientation="landscape" r:id="rId1"/>
  <rowBreaks count="1" manualBreakCount="1">
    <brk id="2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zestawienie listopad</vt:lpstr>
      <vt:lpstr>'zestawienie listopad'!Obszar_wydruku</vt:lpstr>
      <vt:lpstr>'zestawienie listopad'!Tytuły_wydruku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e.foremny</dc:creator>
  <cp:lastModifiedBy>j.pirog</cp:lastModifiedBy>
  <cp:lastPrinted>2012-11-16T08:53:38Z</cp:lastPrinted>
  <dcterms:created xsi:type="dcterms:W3CDTF">2012-11-12T10:27:17Z</dcterms:created>
  <dcterms:modified xsi:type="dcterms:W3CDTF">2012-11-20T13:05:43Z</dcterms:modified>
</cp:coreProperties>
</file>