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535"/>
  </bookViews>
  <sheets>
    <sheet name="listop z autopor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51" i="1"/>
  <c r="N51"/>
  <c r="L51"/>
  <c r="K51" l="1"/>
  <c r="M51"/>
  <c r="O51"/>
  <c r="Q51"/>
  <c r="E48"/>
  <c r="F48"/>
  <c r="G48"/>
  <c r="H48"/>
  <c r="I48"/>
  <c r="J48"/>
  <c r="K48"/>
  <c r="L48"/>
  <c r="M48"/>
  <c r="N48"/>
  <c r="O48"/>
  <c r="P48"/>
  <c r="Q48"/>
  <c r="D48"/>
  <c r="E47"/>
  <c r="F47"/>
  <c r="G47"/>
  <c r="H47"/>
  <c r="I47"/>
  <c r="J47"/>
  <c r="K47"/>
  <c r="L47"/>
  <c r="M47"/>
  <c r="N47"/>
  <c r="O47"/>
  <c r="P47"/>
  <c r="Q47"/>
  <c r="D47"/>
  <c r="D46"/>
  <c r="K49"/>
  <c r="L49"/>
  <c r="M49"/>
  <c r="N49"/>
  <c r="O49"/>
  <c r="P49"/>
  <c r="Q49"/>
  <c r="K45"/>
  <c r="L45"/>
  <c r="M45"/>
  <c r="N45"/>
  <c r="O45"/>
  <c r="P45"/>
  <c r="Q45"/>
  <c r="D45"/>
  <c r="P46" l="1"/>
  <c r="N46"/>
  <c r="Q46"/>
  <c r="O46"/>
  <c r="E45"/>
  <c r="F45"/>
  <c r="G45"/>
  <c r="H45"/>
  <c r="I45"/>
  <c r="J45"/>
  <c r="J49" l="1"/>
  <c r="M46" s="1"/>
  <c r="I49"/>
  <c r="H49"/>
  <c r="G49"/>
  <c r="E49"/>
  <c r="D49"/>
  <c r="F49"/>
  <c r="E51"/>
  <c r="D51"/>
  <c r="L46" l="1"/>
  <c r="K46"/>
  <c r="J46"/>
  <c r="I51"/>
  <c r="H51"/>
  <c r="F46"/>
  <c r="E46"/>
  <c r="H46"/>
  <c r="G46"/>
  <c r="I46"/>
  <c r="G51"/>
  <c r="J51"/>
  <c r="F51"/>
</calcChain>
</file>

<file path=xl/sharedStrings.xml><?xml version="1.0" encoding="utf-8"?>
<sst xmlns="http://schemas.openxmlformats.org/spreadsheetml/2006/main" count="75" uniqueCount="53">
  <si>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</si>
  <si>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</si>
  <si>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</si>
  <si>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</si>
  <si>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</si>
  <si>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</si>
  <si>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</si>
  <si>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</si>
  <si>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</si>
  <si>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</si>
  <si>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</si>
  <si>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</si>
  <si>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</si>
  <si>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</si>
  <si>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</si>
  <si>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</si>
  <si>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</si>
  <si>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</si>
  <si>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</si>
  <si>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</si>
  <si>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</si>
  <si>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</si>
  <si>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</si>
  <si>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</si>
  <si>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</si>
  <si>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</si>
  <si>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</si>
  <si>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</si>
  <si>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</si>
  <si>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</si>
  <si>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</si>
  <si>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</si>
  <si>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</si>
  <si>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</si>
  <si>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</si>
  <si>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</si>
  <si>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</si>
  <si>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</si>
  <si>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</si>
  <si>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</si>
  <si>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</si>
  <si>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</si>
  <si>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</si>
  <si>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</si>
  <si>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</si>
  <si>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</si>
  <si>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</si>
  <si>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</si>
  <si>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</si>
  <si>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</si>
  <si>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</si>
  <si>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2012 - 2025</t>
  </si>
  <si>
    <t>Załącznik  Nr 1                                                                                    do Uchwały Nr ……/……./                     
Sejmiku Województwa Podkarpackiego
 z dnia……………………r.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</si>
</sst>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topLeftCell="F1" zoomScaleNormal="70" zoomScaleSheetLayoutView="100" workbookViewId="0">
      <selection activeCell="E54" sqref="E54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5" width="10.25" bestFit="1" customWidth="1"/>
    <col min="6" max="10" width="9.5" bestFit="1" customWidth="1"/>
    <col min="11" max="12" width="10.25" bestFit="1" customWidth="1"/>
    <col min="13" max="17" width="9.5" bestFit="1" customWidth="1"/>
  </cols>
  <sheetData>
    <row r="1" spans="2:17" s="20" customFormat="1" ht="54.75" customHeight="1">
      <c r="E1" s="22"/>
      <c r="F1" s="22"/>
      <c r="G1" s="22"/>
      <c r="H1" s="22"/>
      <c r="I1" s="22"/>
      <c r="J1" s="22"/>
      <c r="K1" s="22"/>
      <c r="L1" s="22"/>
      <c r="N1" s="38" t="s">
        <v>52</v>
      </c>
      <c r="O1" s="38"/>
      <c r="P1" s="38"/>
      <c r="Q1" s="38"/>
    </row>
    <row r="2" spans="2:17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20" customFormat="1" ht="21" customHeight="1">
      <c r="B3" s="23" t="s">
        <v>0</v>
      </c>
      <c r="C3" s="23" t="s">
        <v>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  <c r="M3" s="23">
        <v>2021</v>
      </c>
      <c r="N3" s="23">
        <v>2022</v>
      </c>
      <c r="O3" s="23">
        <v>2023</v>
      </c>
      <c r="P3" s="23">
        <v>2024</v>
      </c>
      <c r="Q3" s="23">
        <v>2025</v>
      </c>
    </row>
    <row r="4" spans="2:17">
      <c r="B4" s="24">
        <v>1</v>
      </c>
      <c r="C4" s="25" t="s">
        <v>2</v>
      </c>
      <c r="D4" s="26">
        <v>948573601</v>
      </c>
      <c r="E4" s="26">
        <v>1433524298.74</v>
      </c>
      <c r="F4" s="26">
        <v>1258849099.3148</v>
      </c>
      <c r="G4" s="26">
        <v>751575425.84109604</v>
      </c>
      <c r="H4" s="26">
        <v>581557445.03791797</v>
      </c>
      <c r="I4" s="26">
        <v>585039689.11867642</v>
      </c>
      <c r="J4" s="26">
        <v>593660482.90104997</v>
      </c>
      <c r="K4" s="26">
        <v>605513692.55907094</v>
      </c>
      <c r="L4" s="26">
        <v>617603966.41025245</v>
      </c>
      <c r="M4" s="26">
        <v>629936045.73845744</v>
      </c>
      <c r="N4" s="26">
        <v>642514766.65322661</v>
      </c>
      <c r="O4" s="26">
        <v>655345061.98629117</v>
      </c>
      <c r="P4" s="26">
        <v>668431963.226017</v>
      </c>
      <c r="Q4" s="26">
        <v>681780602.49053741</v>
      </c>
    </row>
    <row r="5" spans="2:17">
      <c r="B5" s="27" t="s">
        <v>3</v>
      </c>
      <c r="C5" s="28" t="s">
        <v>4</v>
      </c>
      <c r="D5" s="26">
        <v>675777460</v>
      </c>
      <c r="E5" s="26">
        <v>668177071.74000001</v>
      </c>
      <c r="F5" s="26">
        <v>668239912.31480002</v>
      </c>
      <c r="G5" s="26">
        <v>600241974.84109604</v>
      </c>
      <c r="H5" s="26">
        <v>573557445.03791797</v>
      </c>
      <c r="I5" s="26">
        <v>581039689.11867642</v>
      </c>
      <c r="J5" s="26">
        <v>592660482.90104997</v>
      </c>
      <c r="K5" s="26">
        <v>604513692.55907094</v>
      </c>
      <c r="L5" s="26">
        <v>616603966.41025245</v>
      </c>
      <c r="M5" s="26">
        <v>628936045.73845744</v>
      </c>
      <c r="N5" s="26">
        <v>641514766.65322661</v>
      </c>
      <c r="O5" s="26">
        <v>654345061.98629117</v>
      </c>
      <c r="P5" s="26">
        <v>667431963.226017</v>
      </c>
      <c r="Q5" s="26">
        <v>680780602.49053741</v>
      </c>
    </row>
    <row r="6" spans="2:17">
      <c r="B6" s="27" t="s">
        <v>5</v>
      </c>
      <c r="C6" s="28" t="s">
        <v>45</v>
      </c>
      <c r="D6" s="26">
        <v>267279729</v>
      </c>
      <c r="E6" s="26">
        <v>752347227</v>
      </c>
      <c r="F6" s="26">
        <v>580609187</v>
      </c>
      <c r="G6" s="26">
        <v>141333451</v>
      </c>
      <c r="H6" s="26">
        <v>3000000</v>
      </c>
      <c r="I6" s="26">
        <v>3000000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2:17">
      <c r="B7" s="27" t="s">
        <v>6</v>
      </c>
      <c r="C7" s="28" t="s">
        <v>7</v>
      </c>
      <c r="D7" s="26">
        <v>5516412</v>
      </c>
      <c r="E7" s="26">
        <v>13000000</v>
      </c>
      <c r="F7" s="26">
        <v>10000000</v>
      </c>
      <c r="G7" s="26">
        <v>10000000</v>
      </c>
      <c r="H7" s="26">
        <v>5000000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  <c r="Q7" s="26">
        <v>1000000</v>
      </c>
    </row>
    <row r="8" spans="2:17" ht="33.75">
      <c r="B8" s="24">
        <v>2</v>
      </c>
      <c r="C8" s="25" t="s">
        <v>8</v>
      </c>
      <c r="D8" s="26">
        <v>554358384</v>
      </c>
      <c r="E8" s="26">
        <v>567119565.33999991</v>
      </c>
      <c r="F8" s="26">
        <v>516068929.94819999</v>
      </c>
      <c r="G8" s="26">
        <v>460120927.47688001</v>
      </c>
      <c r="H8" s="26">
        <v>457865741.68641758</v>
      </c>
      <c r="I8" s="26">
        <v>464155862.74014598</v>
      </c>
      <c r="J8" s="26">
        <v>472701369.19494891</v>
      </c>
      <c r="K8" s="26">
        <v>483818855.91884786</v>
      </c>
      <c r="L8" s="26">
        <v>495693777.31722486</v>
      </c>
      <c r="M8" s="26">
        <v>505354941.56356931</v>
      </c>
      <c r="N8" s="26">
        <v>517657035.83484071</v>
      </c>
      <c r="O8" s="26">
        <v>527854300.55153751</v>
      </c>
      <c r="P8" s="26">
        <v>541509420.62256825</v>
      </c>
      <c r="Q8" s="26">
        <v>555703837.69501972</v>
      </c>
    </row>
    <row r="9" spans="2:17">
      <c r="B9" s="27" t="s">
        <v>3</v>
      </c>
      <c r="C9" s="28" t="s">
        <v>11</v>
      </c>
      <c r="D9" s="29">
        <v>126324319</v>
      </c>
      <c r="E9" s="26">
        <v>128850805.38</v>
      </c>
      <c r="F9" s="26">
        <v>131427821.4876</v>
      </c>
      <c r="G9" s="26">
        <v>134056377.91735201</v>
      </c>
      <c r="H9" s="26">
        <v>173438410.24266917</v>
      </c>
      <c r="I9" s="26">
        <v>176907178.44752255</v>
      </c>
      <c r="J9" s="26">
        <v>180445322.016473</v>
      </c>
      <c r="K9" s="26">
        <v>184054228.45680246</v>
      </c>
      <c r="L9" s="26">
        <v>187735313.02593851</v>
      </c>
      <c r="M9" s="26">
        <v>191490019.28645727</v>
      </c>
      <c r="N9" s="26">
        <v>195319819.6721864</v>
      </c>
      <c r="O9" s="26">
        <v>199226216.06563014</v>
      </c>
      <c r="P9" s="26">
        <v>203210740.38694274</v>
      </c>
      <c r="Q9" s="26">
        <v>207274955.19468161</v>
      </c>
    </row>
    <row r="10" spans="2:17">
      <c r="B10" s="27" t="s">
        <v>5</v>
      </c>
      <c r="C10" s="28" t="s">
        <v>12</v>
      </c>
      <c r="D10" s="29">
        <v>68021950</v>
      </c>
      <c r="E10" s="26">
        <v>70062608.5</v>
      </c>
      <c r="F10" s="26">
        <v>72164486.754999995</v>
      </c>
      <c r="G10" s="26">
        <v>74329421.357649997</v>
      </c>
      <c r="H10" s="26">
        <v>76559303.998379499</v>
      </c>
      <c r="I10" s="26">
        <v>78856083.118330881</v>
      </c>
      <c r="J10" s="26">
        <v>81221765.611880809</v>
      </c>
      <c r="K10" s="26">
        <v>83658418.58023724</v>
      </c>
      <c r="L10" s="26">
        <v>86168171.137644365</v>
      </c>
      <c r="M10" s="26">
        <v>88753216.271773696</v>
      </c>
      <c r="N10" s="26">
        <v>91415812.759926915</v>
      </c>
      <c r="O10" s="26">
        <v>94158287.142724723</v>
      </c>
      <c r="P10" s="26">
        <v>96983035.757006466</v>
      </c>
      <c r="Q10" s="26">
        <v>99892526.829716668</v>
      </c>
    </row>
    <row r="11" spans="2:17">
      <c r="B11" s="27" t="s">
        <v>6</v>
      </c>
      <c r="C11" s="28" t="s">
        <v>13</v>
      </c>
      <c r="D11" s="26">
        <v>6178646</v>
      </c>
      <c r="E11" s="26">
        <v>12223471</v>
      </c>
      <c r="F11" s="26">
        <v>10458974</v>
      </c>
      <c r="G11" s="26">
        <v>9112911</v>
      </c>
      <c r="H11" s="26">
        <v>7561980</v>
      </c>
      <c r="I11" s="26">
        <v>4960034</v>
      </c>
      <c r="J11" s="26">
        <v>4956214</v>
      </c>
      <c r="K11" s="26">
        <v>4519898</v>
      </c>
      <c r="L11" s="26">
        <v>4305543</v>
      </c>
      <c r="M11" s="26">
        <v>4089403</v>
      </c>
      <c r="N11" s="26">
        <v>3355668</v>
      </c>
      <c r="O11" s="26">
        <v>141950</v>
      </c>
      <c r="P11" s="26">
        <v>0</v>
      </c>
      <c r="Q11" s="26">
        <v>0</v>
      </c>
    </row>
    <row r="12" spans="2:17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2:17" ht="22.5">
      <c r="B13" s="27" t="s">
        <v>10</v>
      </c>
      <c r="C13" s="28" t="s">
        <v>46</v>
      </c>
      <c r="D13" s="29">
        <v>192509109</v>
      </c>
      <c r="E13" s="29">
        <v>208950858</v>
      </c>
      <c r="F13" s="29">
        <v>114967207</v>
      </c>
      <c r="G13" s="29">
        <v>47238262</v>
      </c>
      <c r="H13" s="29">
        <v>9151478</v>
      </c>
      <c r="I13" s="29">
        <v>6730062</v>
      </c>
      <c r="J13" s="29">
        <v>3640922</v>
      </c>
      <c r="K13" s="29">
        <v>3221814</v>
      </c>
      <c r="L13" s="29">
        <v>2993998</v>
      </c>
      <c r="M13" s="29">
        <v>200000</v>
      </c>
      <c r="N13" s="29">
        <v>200000</v>
      </c>
      <c r="O13" s="29">
        <v>200000</v>
      </c>
      <c r="P13" s="29">
        <v>200000</v>
      </c>
      <c r="Q13" s="29">
        <v>200000</v>
      </c>
    </row>
    <row r="14" spans="2:17" ht="22.5">
      <c r="B14" s="24">
        <v>3</v>
      </c>
      <c r="C14" s="25" t="s">
        <v>14</v>
      </c>
      <c r="D14" s="26">
        <v>394215217</v>
      </c>
      <c r="E14" s="26">
        <v>866404733.4000001</v>
      </c>
      <c r="F14" s="26">
        <v>742780169.36660004</v>
      </c>
      <c r="G14" s="26">
        <v>291454498.36421603</v>
      </c>
      <c r="H14" s="26">
        <v>123691703.35150039</v>
      </c>
      <c r="I14" s="26">
        <v>120883826.37853044</v>
      </c>
      <c r="J14" s="26">
        <v>120959113.70610106</v>
      </c>
      <c r="K14" s="26">
        <v>121694836.64022309</v>
      </c>
      <c r="L14" s="26">
        <v>121910189.09302759</v>
      </c>
      <c r="M14" s="26">
        <v>124581104.17488813</v>
      </c>
      <c r="N14" s="26">
        <v>124857730.8183859</v>
      </c>
      <c r="O14" s="26">
        <v>127490761.43475366</v>
      </c>
      <c r="P14" s="26">
        <v>126922542.60344875</v>
      </c>
      <c r="Q14" s="26">
        <v>126076764.79551768</v>
      </c>
    </row>
    <row r="15" spans="2:17" ht="22.5">
      <c r="B15" s="24">
        <v>4</v>
      </c>
      <c r="C15" s="25" t="s">
        <v>15</v>
      </c>
      <c r="D15" s="26">
        <v>25078630</v>
      </c>
      <c r="E15" s="26">
        <v>24803569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2:17" ht="33.75">
      <c r="B16" s="27" t="s">
        <v>3</v>
      </c>
      <c r="C16" s="28" t="s">
        <v>28</v>
      </c>
      <c r="D16" s="29">
        <v>16615762</v>
      </c>
      <c r="E16" s="26">
        <v>16840701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2:17">
      <c r="B17" s="24">
        <v>5</v>
      </c>
      <c r="C17" s="30" t="s">
        <v>16</v>
      </c>
      <c r="D17" s="31">
        <v>1275000</v>
      </c>
      <c r="E17" s="31">
        <v>1405828</v>
      </c>
      <c r="F17" s="31">
        <v>1881656</v>
      </c>
      <c r="G17" s="31">
        <v>1166656</v>
      </c>
      <c r="H17" s="31">
        <v>83360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2:17">
      <c r="B18" s="24">
        <v>6</v>
      </c>
      <c r="C18" s="30" t="s">
        <v>17</v>
      </c>
      <c r="D18" s="26">
        <v>420568847</v>
      </c>
      <c r="E18" s="26">
        <v>892614130.4000001</v>
      </c>
      <c r="F18" s="26">
        <v>744661825.36660004</v>
      </c>
      <c r="G18" s="26">
        <v>292621154.36421603</v>
      </c>
      <c r="H18" s="26">
        <v>123775063.35150039</v>
      </c>
      <c r="I18" s="26">
        <v>120883826.37853044</v>
      </c>
      <c r="J18" s="26">
        <v>120959113.70610106</v>
      </c>
      <c r="K18" s="26">
        <v>121694836.64022309</v>
      </c>
      <c r="L18" s="26">
        <v>121910189.09302759</v>
      </c>
      <c r="M18" s="26">
        <v>124581104.17488813</v>
      </c>
      <c r="N18" s="26">
        <v>124857730.8183859</v>
      </c>
      <c r="O18" s="26">
        <v>127490761.43475366</v>
      </c>
      <c r="P18" s="26">
        <v>126922542.60344875</v>
      </c>
      <c r="Q18" s="26">
        <v>126076764.79551768</v>
      </c>
    </row>
    <row r="19" spans="2:17">
      <c r="B19" s="24">
        <v>7</v>
      </c>
      <c r="C19" s="30" t="s">
        <v>18</v>
      </c>
      <c r="D19" s="26">
        <v>27280068</v>
      </c>
      <c r="E19" s="26">
        <v>26179068</v>
      </c>
      <c r="F19" s="26">
        <v>27574168</v>
      </c>
      <c r="G19" s="26">
        <v>39263167</v>
      </c>
      <c r="H19" s="26">
        <v>55073100</v>
      </c>
      <c r="I19" s="26">
        <v>66899101</v>
      </c>
      <c r="J19" s="26">
        <v>64326001</v>
      </c>
      <c r="K19" s="26">
        <v>61812901</v>
      </c>
      <c r="L19" s="26">
        <v>47299801</v>
      </c>
      <c r="M19" s="26">
        <v>56736700</v>
      </c>
      <c r="N19" s="26">
        <v>26912400</v>
      </c>
      <c r="O19" s="26">
        <v>37349300</v>
      </c>
      <c r="P19" s="26">
        <v>35736200</v>
      </c>
      <c r="Q19" s="26">
        <v>22073100</v>
      </c>
    </row>
    <row r="20" spans="2:17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7962868</v>
      </c>
      <c r="G20" s="26">
        <v>17962867</v>
      </c>
      <c r="H20" s="26">
        <v>34560000</v>
      </c>
      <c r="I20" s="26">
        <v>48421201</v>
      </c>
      <c r="J20" s="26">
        <v>48421201</v>
      </c>
      <c r="K20" s="26">
        <v>48421201</v>
      </c>
      <c r="L20" s="26">
        <v>36421201</v>
      </c>
      <c r="M20" s="26">
        <v>48421200</v>
      </c>
      <c r="N20" s="26">
        <v>20560000</v>
      </c>
      <c r="O20" s="26">
        <v>32560000</v>
      </c>
      <c r="P20" s="26">
        <v>32560000</v>
      </c>
      <c r="Q20" s="26">
        <v>20560000</v>
      </c>
    </row>
    <row r="21" spans="2:17">
      <c r="B21" s="27" t="s">
        <v>5</v>
      </c>
      <c r="C21" s="32" t="s">
        <v>20</v>
      </c>
      <c r="D21" s="26">
        <v>19317200</v>
      </c>
      <c r="E21" s="26">
        <v>18216200</v>
      </c>
      <c r="F21" s="26">
        <v>19611300</v>
      </c>
      <c r="G21" s="26">
        <v>21300300</v>
      </c>
      <c r="H21" s="26">
        <v>20513100</v>
      </c>
      <c r="I21" s="26">
        <v>18477900</v>
      </c>
      <c r="J21" s="26">
        <v>15904800</v>
      </c>
      <c r="K21" s="26">
        <v>13391700</v>
      </c>
      <c r="L21" s="26">
        <v>10878600</v>
      </c>
      <c r="M21" s="26">
        <v>8315500</v>
      </c>
      <c r="N21" s="26">
        <v>6352400</v>
      </c>
      <c r="O21" s="26">
        <v>4789300</v>
      </c>
      <c r="P21" s="26">
        <v>3176200</v>
      </c>
      <c r="Q21" s="26">
        <v>1513100</v>
      </c>
    </row>
    <row r="22" spans="2:17" ht="22.5">
      <c r="B22" s="24">
        <v>8</v>
      </c>
      <c r="C22" s="25" t="s">
        <v>42</v>
      </c>
      <c r="D22" s="26">
        <v>500000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>
      <c r="B23" s="24">
        <v>9</v>
      </c>
      <c r="C23" s="30" t="s">
        <v>21</v>
      </c>
      <c r="D23" s="26">
        <v>392788779</v>
      </c>
      <c r="E23" s="26">
        <v>866435062.4000001</v>
      </c>
      <c r="F23" s="26">
        <v>717087657.36660004</v>
      </c>
      <c r="G23" s="26">
        <v>253357987.36421603</v>
      </c>
      <c r="H23" s="26">
        <v>68701963.351500392</v>
      </c>
      <c r="I23" s="26">
        <v>53984725.378530443</v>
      </c>
      <c r="J23" s="26">
        <v>56633112.70610106</v>
      </c>
      <c r="K23" s="26">
        <v>59881935.640223086</v>
      </c>
      <c r="L23" s="26">
        <v>74610388.093027592</v>
      </c>
      <c r="M23" s="26">
        <v>67844404.174888134</v>
      </c>
      <c r="N23" s="26">
        <v>97945330.818385899</v>
      </c>
      <c r="O23" s="26">
        <v>90141461.434753656</v>
      </c>
      <c r="P23" s="26">
        <v>91186342.603448749</v>
      </c>
      <c r="Q23" s="26">
        <v>104003664.79551768</v>
      </c>
    </row>
    <row r="24" spans="2:17">
      <c r="B24" s="24">
        <v>10</v>
      </c>
      <c r="C24" s="30" t="s">
        <v>22</v>
      </c>
      <c r="D24" s="26">
        <v>427788779</v>
      </c>
      <c r="E24" s="26">
        <v>900435967</v>
      </c>
      <c r="F24" s="26">
        <v>755263560.76002395</v>
      </c>
      <c r="G24" s="26">
        <v>260487183.09218252</v>
      </c>
      <c r="H24" s="26">
        <v>68701963.400000006</v>
      </c>
      <c r="I24" s="26">
        <v>53984725.400000006</v>
      </c>
      <c r="J24" s="26">
        <v>56633112.700000003</v>
      </c>
      <c r="K24" s="26">
        <v>59881935.600000001</v>
      </c>
      <c r="L24" s="26">
        <v>74610388.100000009</v>
      </c>
      <c r="M24" s="26">
        <v>67844404.199999988</v>
      </c>
      <c r="N24" s="26">
        <v>97945330.799999997</v>
      </c>
      <c r="O24" s="26">
        <v>90141461.400000006</v>
      </c>
      <c r="P24" s="26">
        <v>91186342.599999994</v>
      </c>
      <c r="Q24" s="26">
        <v>104003664.8</v>
      </c>
    </row>
    <row r="25" spans="2:17">
      <c r="B25" s="27" t="s">
        <v>3</v>
      </c>
      <c r="C25" s="32" t="s">
        <v>23</v>
      </c>
      <c r="D25" s="29">
        <v>246762493</v>
      </c>
      <c r="E25" s="26">
        <v>859077019</v>
      </c>
      <c r="F25" s="26">
        <v>704315673</v>
      </c>
      <c r="G25" s="26">
        <v>202303681</v>
      </c>
      <c r="H25" s="26">
        <v>13000000</v>
      </c>
      <c r="I25" s="26">
        <v>13000000</v>
      </c>
      <c r="J25" s="26">
        <v>15000000</v>
      </c>
      <c r="K25" s="26">
        <v>2826599</v>
      </c>
      <c r="L25" s="26">
        <v>2826599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>
      <c r="B26" s="24">
        <v>11</v>
      </c>
      <c r="C26" s="30" t="s">
        <v>24</v>
      </c>
      <c r="D26" s="26">
        <v>35000000</v>
      </c>
      <c r="E26" s="26">
        <v>34000905</v>
      </c>
      <c r="F26" s="26">
        <v>38175903</v>
      </c>
      <c r="G26" s="26">
        <v>7129196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>
      <c r="B27" s="24">
        <v>12</v>
      </c>
      <c r="C27" s="30" t="s">
        <v>25</v>
      </c>
      <c r="D27" s="26">
        <v>0</v>
      </c>
      <c r="E27" s="26">
        <v>0.40000009536743164</v>
      </c>
      <c r="F27" s="26">
        <v>-0.39342391490936279</v>
      </c>
      <c r="G27" s="26">
        <v>0.27203351259231567</v>
      </c>
      <c r="H27" s="26">
        <v>-4.8499614000320435E-2</v>
      </c>
      <c r="I27" s="26">
        <v>-2.1469563245773315E-2</v>
      </c>
      <c r="J27" s="26">
        <v>6.1010569334030151E-3</v>
      </c>
      <c r="K27" s="26">
        <v>4.0223084390163422E-2</v>
      </c>
      <c r="L27" s="26">
        <v>-6.9724172353744507E-3</v>
      </c>
      <c r="M27" s="26">
        <v>-2.5111854076385498E-2</v>
      </c>
      <c r="N27" s="26">
        <v>1.8385902047157288E-2</v>
      </c>
      <c r="O27" s="26">
        <v>3.4753650426864624E-2</v>
      </c>
      <c r="P27" s="26">
        <v>3.4487545490264893E-3</v>
      </c>
      <c r="Q27" s="26">
        <v>-4.4823139905929565E-3</v>
      </c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>
      <c r="B29" s="6">
        <v>13</v>
      </c>
      <c r="C29" s="11" t="s">
        <v>26</v>
      </c>
      <c r="D29" s="8">
        <v>325488603</v>
      </c>
      <c r="E29" s="8">
        <v>351526640</v>
      </c>
      <c r="F29" s="8">
        <v>381739675</v>
      </c>
      <c r="G29" s="8">
        <v>370906004</v>
      </c>
      <c r="H29" s="8">
        <v>336346004</v>
      </c>
      <c r="I29" s="8">
        <v>287924803</v>
      </c>
      <c r="J29" s="8">
        <v>239503602</v>
      </c>
      <c r="K29" s="8">
        <v>191082401</v>
      </c>
      <c r="L29" s="8">
        <v>154661200</v>
      </c>
      <c r="M29" s="8">
        <v>106240000</v>
      </c>
      <c r="N29" s="8">
        <v>85680000</v>
      </c>
      <c r="O29" s="8">
        <v>53120000</v>
      </c>
      <c r="P29" s="8">
        <v>20560000</v>
      </c>
      <c r="Q29" s="8">
        <v>0</v>
      </c>
    </row>
    <row r="30" spans="2:17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2:17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2:17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2:17">
      <c r="B33" s="6">
        <v>15</v>
      </c>
      <c r="C33" s="7" t="s">
        <v>31</v>
      </c>
      <c r="D33" s="8">
        <v>33458714</v>
      </c>
      <c r="E33" s="8">
        <v>38402539</v>
      </c>
      <c r="F33" s="8">
        <v>38033142</v>
      </c>
      <c r="G33" s="8">
        <v>48376078</v>
      </c>
      <c r="H33" s="8">
        <v>62635080</v>
      </c>
      <c r="I33" s="8">
        <v>71859135</v>
      </c>
      <c r="J33" s="8">
        <v>69282215</v>
      </c>
      <c r="K33" s="8">
        <v>66332799</v>
      </c>
      <c r="L33" s="8">
        <v>51605344</v>
      </c>
      <c r="M33" s="8">
        <v>60826103</v>
      </c>
      <c r="N33" s="8">
        <v>30268068</v>
      </c>
      <c r="O33" s="8">
        <v>37491250</v>
      </c>
      <c r="P33" s="8">
        <v>35736200</v>
      </c>
      <c r="Q33" s="8">
        <v>22073100</v>
      </c>
    </row>
    <row r="34" spans="2:17" ht="22.5">
      <c r="B34" s="6" t="s">
        <v>3</v>
      </c>
      <c r="C34" s="12" t="s">
        <v>32</v>
      </c>
      <c r="D34" s="16">
        <v>0.12292261629160052</v>
      </c>
      <c r="E34" s="16">
        <v>0.11667898783691986</v>
      </c>
      <c r="F34" s="16">
        <v>8.7382910858260374E-2</v>
      </c>
      <c r="G34" s="15">
        <v>9.7851973450694518E-2</v>
      </c>
      <c r="H34" s="15">
        <v>0.11716804096038198</v>
      </c>
      <c r="I34" s="15">
        <v>0.15230205787096115</v>
      </c>
      <c r="J34" s="15">
        <v>0.17119108696733321</v>
      </c>
      <c r="K34" s="15">
        <v>0.17304418808384023</v>
      </c>
      <c r="L34" s="15">
        <v>0.17524499157812612</v>
      </c>
      <c r="M34" s="15">
        <v>0.17853327159495505</v>
      </c>
      <c r="N34" s="15">
        <v>0.18106895621008748</v>
      </c>
      <c r="O34" s="15">
        <v>0.18292838094571628</v>
      </c>
      <c r="P34" s="15">
        <v>0.18541300315470211</v>
      </c>
      <c r="Q34" s="15">
        <v>0.18560033227971276</v>
      </c>
    </row>
    <row r="35" spans="2:17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43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</row>
    <row r="36" spans="2:17" ht="33.75">
      <c r="B36" s="1">
        <v>17</v>
      </c>
      <c r="C36" s="4" t="s">
        <v>34</v>
      </c>
      <c r="D36" s="15">
        <v>3.5272659880822468E-2</v>
      </c>
      <c r="E36" s="15">
        <v>2.6788899939648052E-2</v>
      </c>
      <c r="F36" s="15">
        <v>3.0212629949611668E-2</v>
      </c>
      <c r="G36" s="15">
        <v>6.4366231700380333E-2</v>
      </c>
      <c r="H36" s="15">
        <v>0.10770230960746474</v>
      </c>
      <c r="I36" s="15">
        <v>0.12282779499669677</v>
      </c>
      <c r="J36" s="15">
        <v>0.11670343065692619</v>
      </c>
      <c r="K36" s="15">
        <v>0.10954797524009566</v>
      </c>
      <c r="L36" s="15">
        <v>8.35573390176714E-2</v>
      </c>
      <c r="M36" s="15">
        <v>9.6559172016732531E-2</v>
      </c>
      <c r="N36" s="15">
        <v>4.710875075706402E-2</v>
      </c>
      <c r="O36" s="15">
        <v>5.7208411529595472E-2</v>
      </c>
      <c r="P36" s="15">
        <v>5.3462733630403179E-2</v>
      </c>
      <c r="Q36" s="15">
        <v>3.2375664428361844E-2</v>
      </c>
    </row>
    <row r="37" spans="2:17" ht="22.5">
      <c r="B37" s="1">
        <v>18</v>
      </c>
      <c r="C37" s="3" t="s">
        <v>35</v>
      </c>
      <c r="D37" s="14">
        <v>0.34313478960079136</v>
      </c>
      <c r="E37" s="14">
        <v>0.24521847331710755</v>
      </c>
      <c r="F37" s="14">
        <v>0.30324498401578354</v>
      </c>
      <c r="G37" s="14">
        <v>0.49350469859351132</v>
      </c>
      <c r="H37" s="14">
        <v>0.57835387865779964</v>
      </c>
      <c r="I37" s="14">
        <v>0.49214576097177215</v>
      </c>
      <c r="J37" s="14">
        <v>0.40343531176205971</v>
      </c>
      <c r="K37" s="14">
        <v>0.3155707349778204</v>
      </c>
      <c r="L37" s="14">
        <v>0.25042131918120492</v>
      </c>
      <c r="M37" s="14">
        <v>0.16865204129644248</v>
      </c>
      <c r="N37" s="14">
        <v>0.13335102078088515</v>
      </c>
      <c r="O37" s="14">
        <v>8.1056535070239369E-2</v>
      </c>
      <c r="P37" s="14">
        <v>3.0758553048200125E-2</v>
      </c>
      <c r="Q37" s="14">
        <v>0</v>
      </c>
    </row>
    <row r="38" spans="2:17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B39" s="1">
        <v>19</v>
      </c>
      <c r="C39" s="3" t="s">
        <v>36</v>
      </c>
      <c r="D39" s="8">
        <v>573675584</v>
      </c>
      <c r="E39" s="8">
        <v>585335765.33999991</v>
      </c>
      <c r="F39" s="8">
        <v>535680229.94819999</v>
      </c>
      <c r="G39" s="8">
        <v>481421227.47688001</v>
      </c>
      <c r="H39" s="8">
        <v>478378841.68641758</v>
      </c>
      <c r="I39" s="8">
        <v>482633762.74014598</v>
      </c>
      <c r="J39" s="8">
        <v>488606169.19494891</v>
      </c>
      <c r="K39" s="8">
        <v>497210555.91884786</v>
      </c>
      <c r="L39" s="8">
        <v>506572377.31722486</v>
      </c>
      <c r="M39" s="8">
        <v>513670441.56356931</v>
      </c>
      <c r="N39" s="8">
        <v>524009435.83484071</v>
      </c>
      <c r="O39" s="8">
        <v>532643600.55153751</v>
      </c>
      <c r="P39" s="8">
        <v>544685620.62256825</v>
      </c>
      <c r="Q39" s="8">
        <v>557216937.69501972</v>
      </c>
    </row>
    <row r="40" spans="2:17">
      <c r="B40" s="1">
        <v>20</v>
      </c>
      <c r="C40" s="2" t="s">
        <v>37</v>
      </c>
      <c r="D40" s="8">
        <v>1001464363</v>
      </c>
      <c r="E40" s="8">
        <v>1485771732.3399999</v>
      </c>
      <c r="F40" s="8">
        <v>1290943790.7082238</v>
      </c>
      <c r="G40" s="8">
        <v>741908410.56906247</v>
      </c>
      <c r="H40" s="8">
        <v>547080805.08641756</v>
      </c>
      <c r="I40" s="8">
        <v>536618488.14014602</v>
      </c>
      <c r="J40" s="8">
        <v>545239281.89494896</v>
      </c>
      <c r="K40" s="8">
        <v>557092491.51884782</v>
      </c>
      <c r="L40" s="8">
        <v>581182765.41722488</v>
      </c>
      <c r="M40" s="8">
        <v>581514845.76356936</v>
      </c>
      <c r="N40" s="8">
        <v>621954766.63484073</v>
      </c>
      <c r="O40" s="8">
        <v>622785061.95153749</v>
      </c>
      <c r="P40" s="8">
        <v>635871963.22256827</v>
      </c>
      <c r="Q40" s="8">
        <v>661220602.49501967</v>
      </c>
    </row>
    <row r="41" spans="2:17">
      <c r="B41" s="1">
        <v>21</v>
      </c>
      <c r="C41" s="2" t="s">
        <v>38</v>
      </c>
      <c r="D41" s="8">
        <v>-52890762</v>
      </c>
      <c r="E41" s="8">
        <v>-52247433.599999905</v>
      </c>
      <c r="F41" s="8">
        <v>-32094691.393423796</v>
      </c>
      <c r="G41" s="8">
        <v>9667015.2720335722</v>
      </c>
      <c r="H41" s="8">
        <v>34476639.951500416</v>
      </c>
      <c r="I41" s="8">
        <v>48421200.978530407</v>
      </c>
      <c r="J41" s="8">
        <v>48421201.006101012</v>
      </c>
      <c r="K41" s="8">
        <v>48421201.040223122</v>
      </c>
      <c r="L41" s="8">
        <v>36421200.993027568</v>
      </c>
      <c r="M41" s="8">
        <v>48421199.974888086</v>
      </c>
      <c r="N41" s="8">
        <v>20560000.018385887</v>
      </c>
      <c r="O41" s="8">
        <v>32560000.03475368</v>
      </c>
      <c r="P41" s="8">
        <v>32560000.003448725</v>
      </c>
      <c r="Q41" s="8">
        <v>20559999.995517731</v>
      </c>
    </row>
    <row r="42" spans="2:17">
      <c r="B42" s="1">
        <v>22</v>
      </c>
      <c r="C42" s="2" t="s">
        <v>39</v>
      </c>
      <c r="D42" s="8">
        <v>61353630</v>
      </c>
      <c r="E42" s="8">
        <v>60210302</v>
      </c>
      <c r="F42" s="8">
        <v>40057559</v>
      </c>
      <c r="G42" s="8">
        <v>8295852</v>
      </c>
      <c r="H42" s="8">
        <v>83360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2:17">
      <c r="B43" s="1">
        <v>23</v>
      </c>
      <c r="C43" s="2" t="s">
        <v>40</v>
      </c>
      <c r="D43" s="8">
        <v>8462868</v>
      </c>
      <c r="E43" s="8">
        <v>7962868</v>
      </c>
      <c r="F43" s="8">
        <v>7962868</v>
      </c>
      <c r="G43" s="8">
        <v>17962867</v>
      </c>
      <c r="H43" s="8">
        <v>34560000</v>
      </c>
      <c r="I43" s="8">
        <v>48421201</v>
      </c>
      <c r="J43" s="8">
        <v>48421201</v>
      </c>
      <c r="K43" s="8">
        <v>48421201</v>
      </c>
      <c r="L43" s="8">
        <v>36421201</v>
      </c>
      <c r="M43" s="8">
        <v>48421200</v>
      </c>
      <c r="N43" s="8">
        <v>20560000</v>
      </c>
      <c r="O43" s="8">
        <v>32560000</v>
      </c>
      <c r="P43" s="8">
        <v>32560000</v>
      </c>
      <c r="Q43" s="8">
        <v>20560000</v>
      </c>
    </row>
    <row r="44" spans="2:17" s="13" customFormat="1" ht="12" hidden="1"/>
    <row r="45" spans="2:17" s="13" customFormat="1" ht="12" hidden="1">
      <c r="C45" s="13" t="s">
        <v>47</v>
      </c>
      <c r="D45" s="17">
        <f>SUM(D19,D11,D32)/D4</f>
        <v>3.5272659880822468E-2</v>
      </c>
      <c r="E45" s="17">
        <f t="shared" ref="E45:Q45" si="0">SUM(E19,E11,E32)/E4</f>
        <v>2.6788899939648052E-2</v>
      </c>
      <c r="F45" s="17">
        <f t="shared" si="0"/>
        <v>3.0212629949611668E-2</v>
      </c>
      <c r="G45" s="17">
        <f t="shared" si="0"/>
        <v>6.4366231700380333E-2</v>
      </c>
      <c r="H45" s="17">
        <f t="shared" si="0"/>
        <v>0.10770230960746474</v>
      </c>
      <c r="I45" s="17">
        <f t="shared" si="0"/>
        <v>0.12282779499669677</v>
      </c>
      <c r="J45" s="17">
        <f t="shared" si="0"/>
        <v>0.11670343065692619</v>
      </c>
      <c r="K45" s="17">
        <f t="shared" si="0"/>
        <v>0.10954797524009566</v>
      </c>
      <c r="L45" s="17">
        <f t="shared" si="0"/>
        <v>8.35573390176714E-2</v>
      </c>
      <c r="M45" s="17">
        <f t="shared" si="0"/>
        <v>9.6559172016732531E-2</v>
      </c>
      <c r="N45" s="17">
        <f t="shared" si="0"/>
        <v>4.710875075706402E-2</v>
      </c>
      <c r="O45" s="17">
        <f t="shared" si="0"/>
        <v>5.7208411529595472E-2</v>
      </c>
      <c r="P45" s="17">
        <f t="shared" si="0"/>
        <v>5.3462733630403179E-2</v>
      </c>
      <c r="Q45" s="17">
        <f t="shared" si="0"/>
        <v>3.2375664428361844E-2</v>
      </c>
    </row>
    <row r="46" spans="2:17" s="13" customFormat="1" ht="12" hidden="1">
      <c r="C46" s="17" t="s">
        <v>48</v>
      </c>
      <c r="D46" s="17">
        <f>SUM(A49:C49)/3</f>
        <v>0.171842666079604</v>
      </c>
      <c r="E46" s="17">
        <f t="shared" ref="E46:Q46" si="1">SUM(B49:D49)/3</f>
        <v>0.12698739808045958</v>
      </c>
      <c r="F46" s="17">
        <f t="shared" si="1"/>
        <v>0.105211891494926</v>
      </c>
      <c r="G46" s="17">
        <f t="shared" si="1"/>
        <v>9.7851973450694518E-2</v>
      </c>
      <c r="H46" s="17">
        <f t="shared" si="1"/>
        <v>0.11716804096038198</v>
      </c>
      <c r="I46" s="17">
        <f t="shared" si="1"/>
        <v>0.15230205787096115</v>
      </c>
      <c r="J46" s="17">
        <f t="shared" si="1"/>
        <v>0.17119108696733321</v>
      </c>
      <c r="K46" s="17">
        <f t="shared" si="1"/>
        <v>0.17304418808384023</v>
      </c>
      <c r="L46" s="17">
        <f t="shared" si="1"/>
        <v>0.17524499157812612</v>
      </c>
      <c r="M46" s="17">
        <f t="shared" si="1"/>
        <v>0.17853327159495505</v>
      </c>
      <c r="N46" s="17">
        <f t="shared" si="1"/>
        <v>0.18106895621008748</v>
      </c>
      <c r="O46" s="17">
        <f t="shared" si="1"/>
        <v>0.18292838094571628</v>
      </c>
      <c r="P46" s="17">
        <f t="shared" si="1"/>
        <v>0.18541300315470211</v>
      </c>
      <c r="Q46" s="17">
        <f t="shared" si="1"/>
        <v>0.18560033227971276</v>
      </c>
    </row>
    <row r="47" spans="2:17" s="13" customFormat="1" ht="12" hidden="1">
      <c r="C47" s="13" t="s">
        <v>49</v>
      </c>
      <c r="D47" s="17">
        <f>(D20+D21+D11-D12-D31)/D4</f>
        <v>3.5272659880822468E-2</v>
      </c>
      <c r="E47" s="17">
        <f t="shared" ref="E47:Q47" si="2">(E20+E21+E11-E12-E31)/E4</f>
        <v>2.6788899939648052E-2</v>
      </c>
      <c r="F47" s="17">
        <f t="shared" si="2"/>
        <v>3.0212629949611668E-2</v>
      </c>
      <c r="G47" s="17">
        <f t="shared" si="2"/>
        <v>6.4366231700380333E-2</v>
      </c>
      <c r="H47" s="17">
        <f t="shared" si="2"/>
        <v>0.10770230960746474</v>
      </c>
      <c r="I47" s="17">
        <f t="shared" si="2"/>
        <v>0.12282779499669677</v>
      </c>
      <c r="J47" s="17">
        <f t="shared" si="2"/>
        <v>0.11670343065692619</v>
      </c>
      <c r="K47" s="17">
        <f t="shared" si="2"/>
        <v>0.10954797524009566</v>
      </c>
      <c r="L47" s="17">
        <f t="shared" si="2"/>
        <v>8.35573390176714E-2</v>
      </c>
      <c r="M47" s="17">
        <f t="shared" si="2"/>
        <v>9.6559172016732531E-2</v>
      </c>
      <c r="N47" s="17">
        <f t="shared" si="2"/>
        <v>4.710875075706402E-2</v>
      </c>
      <c r="O47" s="17">
        <f t="shared" si="2"/>
        <v>5.7208411529595472E-2</v>
      </c>
      <c r="P47" s="17">
        <f t="shared" si="2"/>
        <v>5.3462733630403179E-2</v>
      </c>
      <c r="Q47" s="17">
        <f t="shared" si="2"/>
        <v>3.2375664428361844E-2</v>
      </c>
    </row>
    <row r="48" spans="2:17" s="13" customFormat="1" ht="12" hidden="1">
      <c r="C48" s="13" t="s">
        <v>50</v>
      </c>
      <c r="D48" s="17">
        <f>(D29-D30)/D4</f>
        <v>0.34313478960079136</v>
      </c>
      <c r="E48" s="17">
        <f t="shared" ref="E48:Q48" si="3">(E29-E30)/E4</f>
        <v>0.24521847331710755</v>
      </c>
      <c r="F48" s="17">
        <f t="shared" si="3"/>
        <v>0.30324498401578354</v>
      </c>
      <c r="G48" s="17">
        <f t="shared" si="3"/>
        <v>0.49350469859351132</v>
      </c>
      <c r="H48" s="17">
        <f t="shared" si="3"/>
        <v>0.57835387865779964</v>
      </c>
      <c r="I48" s="17">
        <f t="shared" si="3"/>
        <v>0.49214576097177215</v>
      </c>
      <c r="J48" s="17">
        <f t="shared" si="3"/>
        <v>0.40343531176205971</v>
      </c>
      <c r="K48" s="17">
        <f t="shared" si="3"/>
        <v>0.3155707349778204</v>
      </c>
      <c r="L48" s="17">
        <f t="shared" si="3"/>
        <v>0.25042131918120492</v>
      </c>
      <c r="M48" s="17">
        <f t="shared" si="3"/>
        <v>0.16865204129644248</v>
      </c>
      <c r="N48" s="17">
        <f t="shared" si="3"/>
        <v>0.13335102078088515</v>
      </c>
      <c r="O48" s="17">
        <f t="shared" si="3"/>
        <v>8.1056535070239369E-2</v>
      </c>
      <c r="P48" s="17">
        <f t="shared" si="3"/>
        <v>3.0758553048200125E-2</v>
      </c>
      <c r="Q48" s="17">
        <f t="shared" si="3"/>
        <v>0</v>
      </c>
    </row>
    <row r="49" spans="1:17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>(D5+D7-D39)/D4</f>
        <v>0.11345275462710247</v>
      </c>
      <c r="E49" s="17">
        <f t="shared" ref="E49:Q49" si="4">(E5+E7-E39)/E4</f>
        <v>6.6857120234543682E-2</v>
      </c>
      <c r="F49" s="17">
        <f t="shared" si="4"/>
        <v>0.11324604549043743</v>
      </c>
      <c r="G49" s="17">
        <f t="shared" si="4"/>
        <v>0.17140095715616482</v>
      </c>
      <c r="H49" s="17">
        <f t="shared" si="4"/>
        <v>0.17225917096628118</v>
      </c>
      <c r="I49" s="17">
        <f t="shared" si="4"/>
        <v>0.16991313277955364</v>
      </c>
      <c r="J49" s="17">
        <f t="shared" si="4"/>
        <v>0.17696026050568583</v>
      </c>
      <c r="K49" s="17">
        <f t="shared" si="4"/>
        <v>0.17886158144913886</v>
      </c>
      <c r="L49" s="17">
        <f t="shared" si="4"/>
        <v>0.17977797283004046</v>
      </c>
      <c r="M49" s="17">
        <f t="shared" si="4"/>
        <v>0.18456731435108309</v>
      </c>
      <c r="N49" s="17">
        <f t="shared" si="4"/>
        <v>0.1844398556560253</v>
      </c>
      <c r="O49" s="17">
        <f t="shared" si="4"/>
        <v>0.18723183945699798</v>
      </c>
      <c r="P49" s="17">
        <f t="shared" si="4"/>
        <v>0.18512930172611505</v>
      </c>
      <c r="Q49" s="17">
        <f t="shared" si="4"/>
        <v>0.18270344497993624</v>
      </c>
    </row>
    <row r="50" spans="1:17" s="13" customFormat="1" ht="12" hidden="1"/>
    <row r="51" spans="1:17" s="13" customFormat="1" ht="12" hidden="1">
      <c r="D51" s="13">
        <f>D41+D42-D43</f>
        <v>0</v>
      </c>
      <c r="E51" s="13">
        <f t="shared" ref="E51:Q51" si="5">E41+E42-E43</f>
        <v>0.40000009536743164</v>
      </c>
      <c r="F51" s="13">
        <f t="shared" si="5"/>
        <v>-0.39342379570007324</v>
      </c>
      <c r="G51" s="13">
        <f t="shared" si="5"/>
        <v>0.27203357219696045</v>
      </c>
      <c r="H51" s="13">
        <f t="shared" si="5"/>
        <v>-4.8499584197998047E-2</v>
      </c>
      <c r="I51" s="13">
        <f t="shared" si="5"/>
        <v>-2.1469593048095703E-2</v>
      </c>
      <c r="J51" s="13">
        <f t="shared" si="5"/>
        <v>6.1010122299194336E-3</v>
      </c>
      <c r="K51" s="13">
        <f t="shared" si="5"/>
        <v>4.0223121643066406E-2</v>
      </c>
      <c r="L51" s="13">
        <f t="shared" si="5"/>
        <v>-6.9724321365356445E-3</v>
      </c>
      <c r="M51" s="13">
        <f>M41+M42-M43</f>
        <v>-2.5111913681030273E-2</v>
      </c>
      <c r="N51" s="13">
        <f t="shared" si="5"/>
        <v>1.8385887145996094E-2</v>
      </c>
      <c r="O51" s="13">
        <f t="shared" si="5"/>
        <v>3.4753680229187012E-2</v>
      </c>
      <c r="P51" s="13">
        <f t="shared" si="5"/>
        <v>3.4487247467041016E-3</v>
      </c>
      <c r="Q51" s="13">
        <f t="shared" si="5"/>
        <v>-4.482269287109375E-3</v>
      </c>
    </row>
    <row r="52" spans="1:17" s="13" customFormat="1" ht="15" customHeight="1">
      <c r="B52" s="21"/>
      <c r="C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3" customFormat="1" ht="12"/>
    <row r="54" spans="1:17">
      <c r="D54" s="19"/>
      <c r="E54" s="19"/>
      <c r="F54" s="19"/>
      <c r="G54" s="19"/>
      <c r="H54" s="19"/>
      <c r="I54" s="19"/>
      <c r="J54" s="19"/>
      <c r="K54" s="19"/>
    </row>
  </sheetData>
  <mergeCells count="4">
    <mergeCell ref="B28:Q28"/>
    <mergeCell ref="B38:Q38"/>
    <mergeCell ref="B2:Q2"/>
    <mergeCell ref="N1:Q1"/>
  </mergeCells>
  <printOptions horizontalCentered="1"/>
  <pageMargins left="0" right="0" top="0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listop z autopor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j.pirog</cp:lastModifiedBy>
  <cp:lastPrinted>2012-11-20T10:53:25Z</cp:lastPrinted>
  <dcterms:created xsi:type="dcterms:W3CDTF">2010-10-15T07:12:31Z</dcterms:created>
  <dcterms:modified xsi:type="dcterms:W3CDTF">2012-11-20T11:58:48Z</dcterms:modified>
</cp:coreProperties>
</file>