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3\uchwała styczeń 2023 - dostosowanie\"/>
    </mc:Choice>
  </mc:AlternateContent>
  <xr:revisionPtr revIDLastSave="0" documentId="13_ncr:1_{0E5631C0-8B89-41F4-92C3-411EEACD2E6B}" xr6:coauthVersionLast="36" xr6:coauthVersionMax="47" xr10:uidLastSave="{00000000-0000-0000-0000-000000000000}"/>
  <bookViews>
    <workbookView xWindow="7230" yWindow="345" windowWidth="18465" windowHeight="13935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_xlnm.Print_Area" localSheetId="0">'Załącznik Nr 1'!$A$1:$F$25</definedName>
    <definedName name="_xlnm.Print_Area" localSheetId="1">'Załącznik Nr 2 '!$A$1:$F$52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G52" i="11" l="1"/>
  <c r="G51" i="11"/>
  <c r="G31" i="11" l="1"/>
  <c r="G46" i="11" l="1"/>
  <c r="H31" i="11"/>
  <c r="G30" i="11"/>
  <c r="G23" i="11"/>
  <c r="G15" i="11"/>
  <c r="F52" i="11" l="1"/>
  <c r="F51" i="11"/>
  <c r="D52" i="11"/>
  <c r="D51" i="11"/>
  <c r="F49" i="11"/>
  <c r="D49" i="11"/>
  <c r="F29" i="11"/>
  <c r="F28" i="11"/>
  <c r="F12" i="11"/>
  <c r="F15" i="11"/>
  <c r="F14" i="11"/>
  <c r="F13" i="11"/>
  <c r="F27" i="11"/>
  <c r="F25" i="10"/>
  <c r="F24" i="10"/>
  <c r="F22" i="10"/>
  <c r="G15" i="10"/>
  <c r="G11" i="11"/>
  <c r="F53" i="11" l="1"/>
  <c r="G21" i="11"/>
  <c r="G49" i="11" l="1"/>
  <c r="F54" i="11"/>
  <c r="D53" i="11"/>
  <c r="D54" i="11" l="1"/>
  <c r="G53" i="11"/>
  <c r="D22" i="10" l="1"/>
  <c r="D26" i="10" l="1"/>
  <c r="F26" i="10"/>
  <c r="D27" i="10" l="1"/>
  <c r="F27" i="10"/>
  <c r="G26" i="10"/>
  <c r="G22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<sst xmlns="http://schemas.openxmlformats.org/spreadsheetml/2006/main" count="76" uniqueCount="62">
  <si>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</si>
  <si>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</si>
  <si>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</si>
  <si>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</si>
  <si>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</si>
  <si>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</si>
  <si>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</si>
  <si>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</si>
  <si>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</si>
  <si>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</si>
  <si>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</si>
  <si>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</si>
  <si>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</si>
  <si>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</si>
  <si>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</si>
  <si>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</si>
  <si>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</si>
  <si>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</si>
  <si>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</si>
  <si>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</si>
  <si>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</si>
  <si>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</si>
  <si>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</si>
  <si>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</si>
  <si>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</si>
  <si>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</si>
  <si>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</si>
  <si>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</si>
  <si>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</si>
  <si>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</si>
  <si>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</si>
  <si>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</si>
  <si>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</si>
  <si>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</si>
  <si>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</si>
  <si>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</si>
  <si>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</si>
  <si>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</si>
  <si>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</si>
  <si>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</si>
  <si>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</si>
  <si>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</si>
  <si>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</si>
  <si>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921</t>
  </si>
  <si>
    <t>60002</t>
  </si>
  <si>
    <t>6257</t>
  </si>
  <si>
    <t>60013</t>
  </si>
  <si>
    <t>6208</t>
  </si>
  <si>
    <t>6300</t>
  </si>
  <si>
    <t>6350</t>
  </si>
  <si>
    <t>75863</t>
  </si>
  <si>
    <t>6209</t>
  </si>
  <si>
    <t>75864</t>
  </si>
  <si>
    <t>2009</t>
  </si>
  <si>
    <t>851</t>
  </si>
  <si>
    <t>852</t>
  </si>
  <si>
    <t>750</t>
  </si>
  <si>
    <t>600</t>
  </si>
  <si>
    <t>75095</t>
  </si>
  <si>
    <t>2008</t>
  </si>
  <si>
    <t>Załącznik  Nr 1
do projektu 
Uchwały Sejmiku 
w sprawie zmian w budżecie 
Województwa Podkarpackiego 
na 2023 r.</t>
  </si>
  <si>
    <t>Załącznik  Nr 2
do projektu 
Uchwały Sejmiku 
w sprawie zmian w budżecie 
Województwa Podkarpackiego 
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</si>
</sst>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3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49" fontId="19" fillId="0" borderId="26" xfId="0" applyNumberFormat="1" applyFont="1" applyBorder="1" applyAlignment="1">
      <alignment horizontal="center" vertical="top" wrapText="1"/>
    </xf>
    <xf numFmtId="3" fontId="19" fillId="0" borderId="18" xfId="0" applyNumberFormat="1" applyFont="1" applyBorder="1" applyAlignment="1">
      <alignment horizontal="right" vertical="center" wrapText="1"/>
    </xf>
    <xf numFmtId="49" fontId="19" fillId="0" borderId="27" xfId="0" applyNumberFormat="1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3" fontId="19" fillId="0" borderId="22" xfId="0" applyNumberFormat="1" applyFont="1" applyBorder="1" applyAlignment="1">
      <alignment horizontal="right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right" vertical="top" wrapText="1"/>
    </xf>
    <xf numFmtId="3" fontId="19" fillId="0" borderId="23" xfId="0" applyNumberFormat="1" applyFont="1" applyBorder="1" applyAlignment="1">
      <alignment horizontal="right" vertical="top" wrapText="1"/>
    </xf>
    <xf numFmtId="3" fontId="19" fillId="0" borderId="22" xfId="0" applyNumberFormat="1" applyFont="1" applyBorder="1" applyAlignment="1">
      <alignment horizontal="right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33"/>
  <sheetViews>
    <sheetView tabSelected="1" view="pageBreakPreview" topLeftCell="A10" zoomScaleSheetLayoutView="100" workbookViewId="0">
      <selection activeCell="L15" sqref="L15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7" ht="74.25" customHeight="1">
      <c r="A1" s="136" t="s">
        <v>60</v>
      </c>
      <c r="B1" s="136"/>
      <c r="C1" s="136"/>
      <c r="D1" s="136"/>
      <c r="E1" s="136"/>
      <c r="F1" s="136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7" t="s">
        <v>39</v>
      </c>
      <c r="B3" s="137"/>
      <c r="C3" s="137"/>
      <c r="D3" s="137"/>
      <c r="E3" s="137"/>
      <c r="F3" s="137"/>
    </row>
    <row r="4" spans="1:7" ht="13.5" customHeight="1" thickBot="1">
      <c r="A4" s="138"/>
      <c r="B4" s="138"/>
      <c r="C4" s="138"/>
      <c r="D4" s="138"/>
      <c r="E4" s="138"/>
      <c r="F4" s="138"/>
    </row>
    <row r="5" spans="1:7" ht="24.75" customHeight="1" thickBot="1">
      <c r="A5" s="139" t="s">
        <v>40</v>
      </c>
      <c r="B5" s="140"/>
      <c r="C5" s="140"/>
      <c r="D5" s="140"/>
      <c r="E5" s="140"/>
      <c r="F5" s="141"/>
    </row>
    <row r="6" spans="1:7" ht="19.5" customHeight="1" thickBot="1">
      <c r="A6" s="142" t="s">
        <v>0</v>
      </c>
      <c r="B6" s="144" t="s">
        <v>1</v>
      </c>
      <c r="C6" s="146" t="s">
        <v>7</v>
      </c>
      <c r="D6" s="146"/>
      <c r="E6" s="147" t="s">
        <v>6</v>
      </c>
      <c r="F6" s="148"/>
    </row>
    <row r="7" spans="1:7" ht="18.75" customHeight="1" thickBot="1">
      <c r="A7" s="143"/>
      <c r="B7" s="145"/>
      <c r="C7" s="54" t="s">
        <v>5</v>
      </c>
      <c r="D7" s="56" t="s">
        <v>4</v>
      </c>
      <c r="E7" s="56" t="s">
        <v>5</v>
      </c>
      <c r="F7" s="55" t="s">
        <v>4</v>
      </c>
    </row>
    <row r="8" spans="1:7" ht="18.75" customHeight="1" thickBot="1">
      <c r="A8" s="133">
        <v>600</v>
      </c>
      <c r="B8" s="113" t="s">
        <v>44</v>
      </c>
      <c r="C8" s="109"/>
      <c r="D8" s="75">
        <v>0</v>
      </c>
      <c r="E8" s="109" t="s">
        <v>45</v>
      </c>
      <c r="F8" s="75">
        <v>4592187</v>
      </c>
    </row>
    <row r="9" spans="1:7" ht="18.75" customHeight="1">
      <c r="A9" s="134"/>
      <c r="B9" s="130" t="s">
        <v>46</v>
      </c>
      <c r="C9" s="79"/>
      <c r="D9" s="80">
        <v>0</v>
      </c>
      <c r="E9" s="79" t="s">
        <v>45</v>
      </c>
      <c r="F9" s="80">
        <v>13626808</v>
      </c>
    </row>
    <row r="10" spans="1:7" ht="18.75" customHeight="1">
      <c r="A10" s="134"/>
      <c r="B10" s="131"/>
      <c r="C10" s="74"/>
      <c r="D10" s="76">
        <v>0</v>
      </c>
      <c r="E10" s="74" t="s">
        <v>48</v>
      </c>
      <c r="F10" s="76">
        <v>200000</v>
      </c>
    </row>
    <row r="11" spans="1:7" ht="18.75" customHeight="1" thickBot="1">
      <c r="A11" s="135"/>
      <c r="B11" s="132"/>
      <c r="C11" s="118"/>
      <c r="D11" s="82">
        <v>0</v>
      </c>
      <c r="E11" s="81" t="s">
        <v>49</v>
      </c>
      <c r="F11" s="82">
        <v>304608</v>
      </c>
    </row>
    <row r="12" spans="1:7" ht="18.75" customHeight="1">
      <c r="A12" s="133">
        <v>750</v>
      </c>
      <c r="B12" s="130" t="s">
        <v>58</v>
      </c>
      <c r="C12" s="119"/>
      <c r="D12" s="77">
        <v>0</v>
      </c>
      <c r="E12" s="119" t="s">
        <v>59</v>
      </c>
      <c r="F12" s="77">
        <v>33124</v>
      </c>
    </row>
    <row r="13" spans="1:7" ht="18.75" customHeight="1">
      <c r="A13" s="134"/>
      <c r="B13" s="131"/>
      <c r="C13" s="107"/>
      <c r="D13" s="76">
        <v>0</v>
      </c>
      <c r="E13" s="107" t="s">
        <v>53</v>
      </c>
      <c r="F13" s="76">
        <v>5847</v>
      </c>
    </row>
    <row r="14" spans="1:7" ht="18.75" customHeight="1">
      <c r="A14" s="134"/>
      <c r="B14" s="131"/>
      <c r="C14" s="107"/>
      <c r="D14" s="76">
        <v>0</v>
      </c>
      <c r="E14" s="107" t="s">
        <v>47</v>
      </c>
      <c r="F14" s="76">
        <v>1724161</v>
      </c>
    </row>
    <row r="15" spans="1:7" ht="18.75" customHeight="1" thickBot="1">
      <c r="A15" s="135"/>
      <c r="B15" s="132"/>
      <c r="C15" s="84"/>
      <c r="D15" s="78">
        <v>0</v>
      </c>
      <c r="E15" s="84" t="s">
        <v>51</v>
      </c>
      <c r="F15" s="78">
        <v>304265</v>
      </c>
      <c r="G15" s="1">
        <f>SUM(F12:F15)</f>
        <v>2067397</v>
      </c>
    </row>
    <row r="16" spans="1:7" ht="18.75" customHeight="1">
      <c r="A16" s="114"/>
      <c r="B16" s="130" t="s">
        <v>50</v>
      </c>
      <c r="C16" s="119"/>
      <c r="D16" s="77">
        <v>0</v>
      </c>
      <c r="E16" s="119" t="s">
        <v>51</v>
      </c>
      <c r="F16" s="75">
        <v>2641880</v>
      </c>
      <c r="G16" s="1"/>
    </row>
    <row r="17" spans="1:9" ht="18.75" customHeight="1" thickBot="1">
      <c r="A17" s="134">
        <v>758</v>
      </c>
      <c r="B17" s="132"/>
      <c r="C17" s="81"/>
      <c r="D17" s="82">
        <v>0</v>
      </c>
      <c r="E17" s="120">
        <v>6257</v>
      </c>
      <c r="F17" s="121">
        <v>10656971</v>
      </c>
    </row>
    <row r="18" spans="1:9" ht="18.75" customHeight="1">
      <c r="A18" s="134"/>
      <c r="B18" s="130" t="s">
        <v>52</v>
      </c>
      <c r="C18" s="86"/>
      <c r="D18" s="75">
        <v>0</v>
      </c>
      <c r="E18" s="122">
        <v>2009</v>
      </c>
      <c r="F18" s="111">
        <v>826316</v>
      </c>
    </row>
    <row r="19" spans="1:9" ht="18.75" customHeight="1">
      <c r="A19" s="134"/>
      <c r="B19" s="131"/>
      <c r="C19" s="87"/>
      <c r="D19" s="76">
        <v>0</v>
      </c>
      <c r="E19" s="123">
        <v>2057</v>
      </c>
      <c r="F19" s="112">
        <v>205859</v>
      </c>
    </row>
    <row r="20" spans="1:9" ht="18.75" customHeight="1">
      <c r="A20" s="134"/>
      <c r="B20" s="131"/>
      <c r="C20" s="125"/>
      <c r="D20" s="77">
        <v>0</v>
      </c>
      <c r="E20" s="124">
        <v>2058</v>
      </c>
      <c r="F20" s="110">
        <v>1709459</v>
      </c>
    </row>
    <row r="21" spans="1:9" ht="18.75" customHeight="1" thickBot="1">
      <c r="A21" s="134"/>
      <c r="B21" s="131"/>
      <c r="C21" s="87"/>
      <c r="D21" s="76">
        <v>0</v>
      </c>
      <c r="E21" s="123">
        <v>6258</v>
      </c>
      <c r="F21" s="112">
        <v>9858021</v>
      </c>
    </row>
    <row r="22" spans="1:9" ht="21" customHeight="1" thickBot="1">
      <c r="A22" s="149" t="s">
        <v>3</v>
      </c>
      <c r="B22" s="150"/>
      <c r="C22" s="65"/>
      <c r="D22" s="11">
        <f>SUM(D8:D21)</f>
        <v>0</v>
      </c>
      <c r="E22" s="60"/>
      <c r="F22" s="10">
        <f>SUM(F8:F21)</f>
        <v>46689506</v>
      </c>
      <c r="G22" s="1">
        <f>SUM(D22:F22)</f>
        <v>46689506</v>
      </c>
      <c r="I22" s="4"/>
    </row>
    <row r="23" spans="1:9" ht="19.5" customHeight="1" thickBot="1">
      <c r="A23" s="151" t="s">
        <v>2</v>
      </c>
      <c r="B23" s="152"/>
      <c r="C23" s="66"/>
      <c r="D23" s="57"/>
      <c r="E23" s="61"/>
      <c r="F23" s="57"/>
      <c r="G23" s="1"/>
      <c r="I23" s="4"/>
    </row>
    <row r="24" spans="1:9" ht="19.5" customHeight="1" thickBot="1">
      <c r="A24" s="153" t="s">
        <v>41</v>
      </c>
      <c r="B24" s="153"/>
      <c r="C24" s="67"/>
      <c r="D24" s="64">
        <v>0</v>
      </c>
      <c r="E24" s="62"/>
      <c r="F24" s="58">
        <f>SUM(F12:F13,F18:F20)</f>
        <v>2780605</v>
      </c>
      <c r="G24" s="1"/>
      <c r="I24" s="4"/>
    </row>
    <row r="25" spans="1:9" ht="21.75" customHeight="1" thickBot="1">
      <c r="A25" s="154" t="s">
        <v>42</v>
      </c>
      <c r="B25" s="155"/>
      <c r="C25" s="68"/>
      <c r="D25" s="59">
        <v>0</v>
      </c>
      <c r="E25" s="63"/>
      <c r="F25" s="59">
        <f>SUM(F8:F11,F14:F15,F16:F17,F21)</f>
        <v>43908901</v>
      </c>
      <c r="G25" s="1"/>
      <c r="H25" s="1"/>
    </row>
    <row r="26" spans="1:9" ht="15">
      <c r="B26" s="3"/>
      <c r="C26" s="8"/>
      <c r="D26" s="7">
        <f>SUM(D24:D25)</f>
        <v>0</v>
      </c>
      <c r="E26" s="7"/>
      <c r="F26" s="7">
        <f>SUM(F24:F25)</f>
        <v>46689506</v>
      </c>
      <c r="G26" s="1">
        <f>D26+F26</f>
        <v>46689506</v>
      </c>
      <c r="H26" s="1"/>
    </row>
    <row r="27" spans="1:9" ht="15">
      <c r="B27" s="2"/>
      <c r="C27" s="2"/>
      <c r="D27" s="7">
        <f>D22-D26</f>
        <v>0</v>
      </c>
      <c r="E27" s="7"/>
      <c r="F27" s="7">
        <f t="shared" ref="F27" si="0">F22-F26</f>
        <v>0</v>
      </c>
      <c r="H27" s="1"/>
    </row>
    <row r="28" spans="1:9" ht="15">
      <c r="C28" s="1"/>
      <c r="D28" s="7"/>
      <c r="E28" s="7"/>
      <c r="F28" s="7"/>
      <c r="G28" s="1"/>
    </row>
    <row r="29" spans="1:9">
      <c r="C29" s="6"/>
      <c r="D29" s="1"/>
      <c r="E29" s="1"/>
    </row>
    <row r="30" spans="1:9">
      <c r="C30" s="5"/>
      <c r="D30" s="5"/>
      <c r="E30" s="1"/>
    </row>
    <row r="31" spans="1:9" ht="198" customHeight="1">
      <c r="A31" s="156"/>
      <c r="B31" s="156"/>
      <c r="C31" s="156"/>
      <c r="D31" s="156"/>
      <c r="E31" s="156"/>
      <c r="F31" s="156"/>
    </row>
    <row r="32" spans="1:9">
      <c r="E32" s="1"/>
    </row>
    <row r="33" spans="3:3">
      <c r="C33" s="5"/>
    </row>
  </sheetData>
  <mergeCells count="20">
    <mergeCell ref="A22:B22"/>
    <mergeCell ref="A23:B23"/>
    <mergeCell ref="A24:B24"/>
    <mergeCell ref="A25:B25"/>
    <mergeCell ref="A31:F31"/>
    <mergeCell ref="A1:F1"/>
    <mergeCell ref="A3:F3"/>
    <mergeCell ref="A4:F4"/>
    <mergeCell ref="A5:F5"/>
    <mergeCell ref="A6:A7"/>
    <mergeCell ref="B6:B7"/>
    <mergeCell ref="C6:D6"/>
    <mergeCell ref="E6:F6"/>
    <mergeCell ref="B9:B11"/>
    <mergeCell ref="A8:A11"/>
    <mergeCell ref="B16:B17"/>
    <mergeCell ref="B18:B21"/>
    <mergeCell ref="A17:A21"/>
    <mergeCell ref="B12:B15"/>
    <mergeCell ref="A12:A15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60"/>
  <sheetViews>
    <sheetView tabSelected="1" view="pageBreakPreview" topLeftCell="A39" zoomScaleSheetLayoutView="100" workbookViewId="0">
      <selection activeCell="L15" sqref="L15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36" t="s">
        <v>61</v>
      </c>
      <c r="B1" s="136"/>
      <c r="C1" s="136"/>
      <c r="D1" s="136"/>
      <c r="E1" s="136"/>
      <c r="F1" s="136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7" t="s">
        <v>9</v>
      </c>
      <c r="B3" s="137"/>
      <c r="C3" s="137"/>
      <c r="D3" s="137"/>
      <c r="E3" s="137"/>
      <c r="F3" s="137"/>
    </row>
    <row r="4" spans="1:7" ht="13.5" customHeight="1" thickBot="1">
      <c r="A4" s="138"/>
      <c r="B4" s="138"/>
      <c r="C4" s="138"/>
      <c r="D4" s="138"/>
      <c r="E4" s="138"/>
      <c r="F4" s="138"/>
    </row>
    <row r="5" spans="1:7" ht="24.75" customHeight="1" thickBot="1">
      <c r="A5" s="139" t="s">
        <v>8</v>
      </c>
      <c r="B5" s="140"/>
      <c r="C5" s="140"/>
      <c r="D5" s="140"/>
      <c r="E5" s="140"/>
      <c r="F5" s="141"/>
    </row>
    <row r="6" spans="1:7" ht="19.5" customHeight="1" thickBot="1">
      <c r="A6" s="142" t="s">
        <v>0</v>
      </c>
      <c r="B6" s="144" t="s">
        <v>1</v>
      </c>
      <c r="C6" s="146" t="s">
        <v>7</v>
      </c>
      <c r="D6" s="146"/>
      <c r="E6" s="147" t="s">
        <v>6</v>
      </c>
      <c r="F6" s="148"/>
    </row>
    <row r="7" spans="1:7" ht="18.75" customHeight="1" thickBot="1">
      <c r="A7" s="143"/>
      <c r="B7" s="145"/>
      <c r="C7" s="54" t="s">
        <v>5</v>
      </c>
      <c r="D7" s="56" t="s">
        <v>4</v>
      </c>
      <c r="E7" s="56" t="s">
        <v>5</v>
      </c>
      <c r="F7" s="55" t="s">
        <v>4</v>
      </c>
    </row>
    <row r="8" spans="1:7" ht="16.5" thickBot="1">
      <c r="A8" s="130" t="s">
        <v>57</v>
      </c>
      <c r="B8" s="70">
        <v>60001</v>
      </c>
      <c r="C8" s="71">
        <v>4270</v>
      </c>
      <c r="D8" s="72">
        <v>-3226137</v>
      </c>
      <c r="E8" s="71">
        <v>4270</v>
      </c>
      <c r="F8" s="72">
        <v>3226137</v>
      </c>
    </row>
    <row r="9" spans="1:7" ht="15.75" customHeight="1">
      <c r="A9" s="131"/>
      <c r="B9" s="134">
        <v>60002</v>
      </c>
      <c r="C9" s="115"/>
      <c r="D9" s="91">
        <v>0</v>
      </c>
      <c r="E9" s="116">
        <v>6050</v>
      </c>
      <c r="F9" s="117">
        <v>5013829</v>
      </c>
    </row>
    <row r="10" spans="1:7" ht="15.75" customHeight="1">
      <c r="A10" s="131"/>
      <c r="B10" s="134"/>
      <c r="C10" s="92"/>
      <c r="D10" s="93">
        <v>0</v>
      </c>
      <c r="E10" s="92">
        <v>6057</v>
      </c>
      <c r="F10" s="93">
        <v>4592187</v>
      </c>
    </row>
    <row r="11" spans="1:7" ht="16.5" customHeight="1" thickBot="1">
      <c r="A11" s="131"/>
      <c r="B11" s="134"/>
      <c r="C11" s="92"/>
      <c r="D11" s="93">
        <v>0</v>
      </c>
      <c r="E11" s="94">
        <v>6059</v>
      </c>
      <c r="F11" s="93">
        <v>4793984</v>
      </c>
      <c r="G11" s="1">
        <f>SUM(F9:F11)</f>
        <v>14400000</v>
      </c>
    </row>
    <row r="12" spans="1:7" ht="15.75" customHeight="1">
      <c r="A12" s="131"/>
      <c r="B12" s="133">
        <v>60013</v>
      </c>
      <c r="C12" s="108"/>
      <c r="D12" s="89">
        <v>0</v>
      </c>
      <c r="E12" s="88">
        <v>6050</v>
      </c>
      <c r="F12" s="89">
        <f>1017579+4849162+7030966+41765+5832+66000+154000+118453+144776</f>
        <v>13428533</v>
      </c>
    </row>
    <row r="13" spans="1:7" ht="15.75" customHeight="1">
      <c r="A13" s="131"/>
      <c r="B13" s="134"/>
      <c r="C13" s="92"/>
      <c r="D13" s="93">
        <v>0</v>
      </c>
      <c r="E13" s="94">
        <v>6057</v>
      </c>
      <c r="F13" s="93">
        <f>10656971+13626808</f>
        <v>24283779</v>
      </c>
    </row>
    <row r="14" spans="1:7" ht="15.75" customHeight="1">
      <c r="A14" s="131"/>
      <c r="B14" s="134"/>
      <c r="C14" s="92"/>
      <c r="D14" s="93">
        <v>0</v>
      </c>
      <c r="E14" s="94">
        <v>6059</v>
      </c>
      <c r="F14" s="93">
        <f>124279+2404731</f>
        <v>2529010</v>
      </c>
      <c r="G14" s="1"/>
    </row>
    <row r="15" spans="1:7" ht="15.75" customHeight="1" thickBot="1">
      <c r="A15" s="131"/>
      <c r="B15" s="134"/>
      <c r="C15" s="90"/>
      <c r="D15" s="91">
        <v>0</v>
      </c>
      <c r="E15" s="90">
        <v>6060</v>
      </c>
      <c r="F15" s="91">
        <f>7220366+2490000</f>
        <v>9710366</v>
      </c>
      <c r="G15" s="1">
        <f>SUM(F12:F15)</f>
        <v>49951688</v>
      </c>
    </row>
    <row r="16" spans="1:7" ht="16.5" customHeight="1">
      <c r="A16" s="130" t="s">
        <v>56</v>
      </c>
      <c r="B16" s="133">
        <v>75018</v>
      </c>
      <c r="C16" s="88"/>
      <c r="D16" s="89">
        <v>0</v>
      </c>
      <c r="E16" s="88">
        <v>4018</v>
      </c>
      <c r="F16" s="89">
        <v>1420527</v>
      </c>
    </row>
    <row r="17" spans="1:8" ht="16.5" customHeight="1">
      <c r="A17" s="131"/>
      <c r="B17" s="134"/>
      <c r="C17" s="92"/>
      <c r="D17" s="93">
        <v>0</v>
      </c>
      <c r="E17" s="94">
        <v>4019</v>
      </c>
      <c r="F17" s="93">
        <v>250682</v>
      </c>
    </row>
    <row r="18" spans="1:8" ht="16.5" customHeight="1">
      <c r="A18" s="131"/>
      <c r="B18" s="134"/>
      <c r="C18" s="90"/>
      <c r="D18" s="91">
        <v>0</v>
      </c>
      <c r="E18" s="90">
        <v>4118</v>
      </c>
      <c r="F18" s="91">
        <v>244188</v>
      </c>
    </row>
    <row r="19" spans="1:8" ht="16.5" customHeight="1">
      <c r="A19" s="131"/>
      <c r="B19" s="134"/>
      <c r="C19" s="92"/>
      <c r="D19" s="93">
        <v>0</v>
      </c>
      <c r="E19" s="94">
        <v>4119</v>
      </c>
      <c r="F19" s="93">
        <v>43092</v>
      </c>
    </row>
    <row r="20" spans="1:8" ht="16.5" customHeight="1">
      <c r="A20" s="131"/>
      <c r="B20" s="134"/>
      <c r="C20" s="90"/>
      <c r="D20" s="91">
        <v>0</v>
      </c>
      <c r="E20" s="90">
        <v>4128</v>
      </c>
      <c r="F20" s="91">
        <v>34799</v>
      </c>
    </row>
    <row r="21" spans="1:8" ht="16.5" customHeight="1">
      <c r="A21" s="131"/>
      <c r="B21" s="134"/>
      <c r="C21" s="92"/>
      <c r="D21" s="93">
        <v>0</v>
      </c>
      <c r="E21" s="94">
        <v>4129</v>
      </c>
      <c r="F21" s="93">
        <v>6141</v>
      </c>
      <c r="G21" s="1" t="e">
        <f>SUM(D16,D18,D20,D22,#REF!,#REF!,#REF!)-80179</f>
        <v>#REF!</v>
      </c>
    </row>
    <row r="22" spans="1:8" ht="16.5" customHeight="1">
      <c r="A22" s="131"/>
      <c r="B22" s="134"/>
      <c r="C22" s="90"/>
      <c r="D22" s="91">
        <v>0</v>
      </c>
      <c r="E22" s="90">
        <v>4718</v>
      </c>
      <c r="F22" s="91">
        <v>9945</v>
      </c>
    </row>
    <row r="23" spans="1:8" ht="16.5" customHeight="1" thickBot="1">
      <c r="A23" s="131"/>
      <c r="B23" s="134"/>
      <c r="C23" s="92"/>
      <c r="D23" s="93">
        <v>0</v>
      </c>
      <c r="E23" s="94">
        <v>4719</v>
      </c>
      <c r="F23" s="93">
        <v>1755</v>
      </c>
      <c r="G23" s="1">
        <f>SUM(F16:F23)</f>
        <v>2011129</v>
      </c>
    </row>
    <row r="24" spans="1:8" ht="16.5" customHeight="1">
      <c r="A24" s="131"/>
      <c r="B24" s="133">
        <v>75095</v>
      </c>
      <c r="C24" s="88"/>
      <c r="D24" s="89">
        <v>0</v>
      </c>
      <c r="E24" s="88">
        <v>4218</v>
      </c>
      <c r="F24" s="89">
        <v>856</v>
      </c>
    </row>
    <row r="25" spans="1:8" ht="16.5" customHeight="1">
      <c r="A25" s="131"/>
      <c r="B25" s="134"/>
      <c r="C25" s="92"/>
      <c r="D25" s="93">
        <v>0</v>
      </c>
      <c r="E25" s="94">
        <v>4219</v>
      </c>
      <c r="F25" s="93">
        <v>152</v>
      </c>
    </row>
    <row r="26" spans="1:8" ht="16.5" customHeight="1">
      <c r="A26" s="131"/>
      <c r="B26" s="134"/>
      <c r="C26" s="90"/>
      <c r="D26" s="91">
        <v>0</v>
      </c>
      <c r="E26" s="90">
        <v>4308</v>
      </c>
      <c r="F26" s="91">
        <v>32268</v>
      </c>
    </row>
    <row r="27" spans="1:8" ht="16.5" customHeight="1">
      <c r="A27" s="131"/>
      <c r="B27" s="134"/>
      <c r="C27" s="92"/>
      <c r="D27" s="93">
        <v>0</v>
      </c>
      <c r="E27" s="94">
        <v>4309</v>
      </c>
      <c r="F27" s="93">
        <f>5274+5695</f>
        <v>10969</v>
      </c>
    </row>
    <row r="28" spans="1:8" ht="16.5" customHeight="1">
      <c r="A28" s="131"/>
      <c r="B28" s="134"/>
      <c r="C28" s="92"/>
      <c r="D28" s="93">
        <v>0</v>
      </c>
      <c r="E28" s="94">
        <v>6058</v>
      </c>
      <c r="F28" s="93">
        <f>1196711+9858021</f>
        <v>11054732</v>
      </c>
    </row>
    <row r="29" spans="1:8" ht="16.5" customHeight="1">
      <c r="A29" s="131"/>
      <c r="B29" s="134"/>
      <c r="C29" s="90"/>
      <c r="D29" s="91">
        <v>0</v>
      </c>
      <c r="E29" s="90">
        <v>6059</v>
      </c>
      <c r="F29" s="91">
        <f>225381+211185+1739650</f>
        <v>2176216</v>
      </c>
    </row>
    <row r="30" spans="1:8" ht="16.5" customHeight="1">
      <c r="A30" s="131"/>
      <c r="B30" s="134"/>
      <c r="C30" s="92"/>
      <c r="D30" s="93">
        <v>0</v>
      </c>
      <c r="E30" s="94">
        <v>6208</v>
      </c>
      <c r="F30" s="93">
        <v>527450</v>
      </c>
      <c r="G30" s="1">
        <f>SUM(F24:F27)</f>
        <v>44245</v>
      </c>
    </row>
    <row r="31" spans="1:8" ht="16.5" customHeight="1" thickBot="1">
      <c r="A31" s="132"/>
      <c r="B31" s="134"/>
      <c r="C31" s="92"/>
      <c r="D31" s="93">
        <v>0</v>
      </c>
      <c r="E31" s="94">
        <v>6209</v>
      </c>
      <c r="F31" s="93">
        <v>93080</v>
      </c>
      <c r="G31" s="1">
        <f>SUM(F24:F31)</f>
        <v>13895723</v>
      </c>
      <c r="H31" s="1">
        <f>SUM(F28:F31)</f>
        <v>13851478</v>
      </c>
    </row>
    <row r="32" spans="1:8" ht="16.5" thickBot="1">
      <c r="A32" s="12" t="s">
        <v>54</v>
      </c>
      <c r="B32" s="70">
        <v>85111</v>
      </c>
      <c r="C32" s="71"/>
      <c r="D32" s="72">
        <v>0</v>
      </c>
      <c r="E32" s="71">
        <v>6209</v>
      </c>
      <c r="F32" s="72">
        <v>2736094</v>
      </c>
    </row>
    <row r="33" spans="1:7" ht="16.5" customHeight="1">
      <c r="A33" s="130" t="s">
        <v>55</v>
      </c>
      <c r="B33" s="133">
        <v>85231</v>
      </c>
      <c r="C33" s="88"/>
      <c r="D33" s="89">
        <v>0</v>
      </c>
      <c r="E33" s="88">
        <v>4017</v>
      </c>
      <c r="F33" s="89">
        <v>137375</v>
      </c>
    </row>
    <row r="34" spans="1:7" ht="15" customHeight="1">
      <c r="A34" s="131"/>
      <c r="B34" s="134"/>
      <c r="C34" s="92"/>
      <c r="D34" s="93">
        <v>0</v>
      </c>
      <c r="E34" s="94">
        <v>4019</v>
      </c>
      <c r="F34" s="93">
        <v>24243</v>
      </c>
    </row>
    <row r="35" spans="1:7" ht="15" customHeight="1">
      <c r="A35" s="131"/>
      <c r="B35" s="134"/>
      <c r="C35" s="90"/>
      <c r="D35" s="91">
        <v>0</v>
      </c>
      <c r="E35" s="90">
        <v>4117</v>
      </c>
      <c r="F35" s="91">
        <v>23615</v>
      </c>
    </row>
    <row r="36" spans="1:7" ht="15" customHeight="1">
      <c r="A36" s="131"/>
      <c r="B36" s="134"/>
      <c r="C36" s="92"/>
      <c r="D36" s="93">
        <v>0</v>
      </c>
      <c r="E36" s="94">
        <v>4119</v>
      </c>
      <c r="F36" s="93">
        <v>4167</v>
      </c>
    </row>
    <row r="37" spans="1:7" ht="15" customHeight="1">
      <c r="A37" s="131"/>
      <c r="B37" s="134"/>
      <c r="C37" s="90"/>
      <c r="D37" s="91">
        <v>0</v>
      </c>
      <c r="E37" s="90">
        <v>4127</v>
      </c>
      <c r="F37" s="91">
        <v>3365</v>
      </c>
    </row>
    <row r="38" spans="1:7" ht="15" customHeight="1">
      <c r="A38" s="131"/>
      <c r="B38" s="134"/>
      <c r="C38" s="92"/>
      <c r="D38" s="93">
        <v>0</v>
      </c>
      <c r="E38" s="94">
        <v>4129</v>
      </c>
      <c r="F38" s="93">
        <v>594</v>
      </c>
    </row>
    <row r="39" spans="1:7" ht="15" customHeight="1">
      <c r="A39" s="131"/>
      <c r="B39" s="134"/>
      <c r="C39" s="90"/>
      <c r="D39" s="91">
        <v>0</v>
      </c>
      <c r="E39" s="90">
        <v>4217</v>
      </c>
      <c r="F39" s="91">
        <v>290275</v>
      </c>
    </row>
    <row r="40" spans="1:7" ht="15" customHeight="1">
      <c r="A40" s="131"/>
      <c r="B40" s="134"/>
      <c r="C40" s="92"/>
      <c r="D40" s="93">
        <v>0</v>
      </c>
      <c r="E40" s="94">
        <v>4219</v>
      </c>
      <c r="F40" s="93">
        <v>51225</v>
      </c>
    </row>
    <row r="41" spans="1:7" ht="15" customHeight="1">
      <c r="A41" s="131"/>
      <c r="B41" s="134"/>
      <c r="C41" s="98"/>
      <c r="D41" s="99">
        <v>0</v>
      </c>
      <c r="E41" s="100">
        <v>4307</v>
      </c>
      <c r="F41" s="73">
        <v>6283124</v>
      </c>
    </row>
    <row r="42" spans="1:7" ht="15" customHeight="1">
      <c r="A42" s="131"/>
      <c r="B42" s="134"/>
      <c r="C42" s="103"/>
      <c r="D42" s="104">
        <v>0</v>
      </c>
      <c r="E42" s="105">
        <v>4309</v>
      </c>
      <c r="F42" s="85">
        <v>1108786</v>
      </c>
    </row>
    <row r="43" spans="1:7" ht="15" customHeight="1">
      <c r="A43" s="131"/>
      <c r="B43" s="134"/>
      <c r="C43" s="101"/>
      <c r="D43" s="102">
        <v>0</v>
      </c>
      <c r="E43" s="100">
        <v>4417</v>
      </c>
      <c r="F43" s="73">
        <v>1700</v>
      </c>
    </row>
    <row r="44" spans="1:7" ht="15" customHeight="1">
      <c r="A44" s="131"/>
      <c r="B44" s="134"/>
      <c r="C44" s="103"/>
      <c r="D44" s="104">
        <v>0</v>
      </c>
      <c r="E44" s="105">
        <v>4419</v>
      </c>
      <c r="F44" s="85">
        <v>300</v>
      </c>
    </row>
    <row r="45" spans="1:7" ht="15" customHeight="1">
      <c r="A45" s="131"/>
      <c r="B45" s="134"/>
      <c r="C45" s="101"/>
      <c r="D45" s="102">
        <v>0</v>
      </c>
      <c r="E45" s="100">
        <v>4717</v>
      </c>
      <c r="F45" s="73">
        <v>2523</v>
      </c>
    </row>
    <row r="46" spans="1:7" ht="15" customHeight="1" thickBot="1">
      <c r="A46" s="131"/>
      <c r="B46" s="134"/>
      <c r="C46" s="126"/>
      <c r="D46" s="127">
        <v>0</v>
      </c>
      <c r="E46" s="128">
        <v>4719</v>
      </c>
      <c r="F46" s="129">
        <v>445</v>
      </c>
      <c r="G46" s="1">
        <f>SUM(F33:F46)</f>
        <v>7931737</v>
      </c>
    </row>
    <row r="47" spans="1:7" ht="16.5" thickBot="1">
      <c r="A47" s="131"/>
      <c r="B47" s="70">
        <v>85295</v>
      </c>
      <c r="C47" s="97"/>
      <c r="D47" s="95">
        <v>0</v>
      </c>
      <c r="E47" s="96">
        <v>2009</v>
      </c>
      <c r="F47" s="83">
        <v>826316</v>
      </c>
      <c r="G47" s="1"/>
    </row>
    <row r="48" spans="1:7" ht="16.5" thickBot="1">
      <c r="A48" s="113" t="s">
        <v>43</v>
      </c>
      <c r="B48" s="106">
        <v>92195</v>
      </c>
      <c r="C48" s="101">
        <v>6259</v>
      </c>
      <c r="D48" s="102">
        <v>-94214</v>
      </c>
      <c r="E48" s="100"/>
      <c r="F48" s="73">
        <v>0</v>
      </c>
      <c r="G48" s="1"/>
    </row>
    <row r="49" spans="1:9" ht="21" customHeight="1" thickBot="1">
      <c r="A49" s="149" t="s">
        <v>3</v>
      </c>
      <c r="B49" s="150"/>
      <c r="C49" s="65"/>
      <c r="D49" s="11">
        <f>SUM(D8:D48)</f>
        <v>-3320351</v>
      </c>
      <c r="E49" s="60"/>
      <c r="F49" s="10">
        <f>SUM(F8:F48)</f>
        <v>94978824</v>
      </c>
      <c r="G49" s="1">
        <f>SUM(D49:F49)</f>
        <v>91658473</v>
      </c>
      <c r="I49" s="4"/>
    </row>
    <row r="50" spans="1:9" ht="19.5" customHeight="1" thickBot="1">
      <c r="A50" s="151" t="s">
        <v>2</v>
      </c>
      <c r="B50" s="152"/>
      <c r="C50" s="66"/>
      <c r="D50" s="57"/>
      <c r="E50" s="61"/>
      <c r="F50" s="57"/>
      <c r="G50" s="1"/>
      <c r="I50" s="4"/>
    </row>
    <row r="51" spans="1:9" ht="19.5" customHeight="1" thickBot="1">
      <c r="A51" s="153" t="s">
        <v>10</v>
      </c>
      <c r="B51" s="153"/>
      <c r="C51" s="67"/>
      <c r="D51" s="64">
        <f>SUM(D8)</f>
        <v>-3226137</v>
      </c>
      <c r="E51" s="62"/>
      <c r="F51" s="58">
        <f>SUM(F8,F16:F27,F33:F47)</f>
        <v>14039564</v>
      </c>
      <c r="G51" s="1">
        <f>SUM(D51:F51)</f>
        <v>10813427</v>
      </c>
      <c r="I51" s="4"/>
    </row>
    <row r="52" spans="1:9" ht="21.75" customHeight="1" thickBot="1">
      <c r="A52" s="154" t="s">
        <v>11</v>
      </c>
      <c r="B52" s="155"/>
      <c r="C52" s="68"/>
      <c r="D52" s="59">
        <f>SUM(D48)</f>
        <v>-94214</v>
      </c>
      <c r="E52" s="63"/>
      <c r="F52" s="59">
        <f>SUM(F9:F15,F28:F32)</f>
        <v>80939260</v>
      </c>
      <c r="G52" s="1">
        <f>SUM(D52:F52)</f>
        <v>80845046</v>
      </c>
      <c r="H52" s="1"/>
    </row>
    <row r="53" spans="1:9" ht="15">
      <c r="B53" s="3"/>
      <c r="C53" s="8"/>
      <c r="D53" s="7">
        <f>SUM(D51:D52)</f>
        <v>-3320351</v>
      </c>
      <c r="E53" s="7"/>
      <c r="F53" s="7">
        <f>SUM(F51:F52)</f>
        <v>94978824</v>
      </c>
      <c r="G53" s="1">
        <f>D53+F53</f>
        <v>91658473</v>
      </c>
      <c r="H53" s="1"/>
    </row>
    <row r="54" spans="1:9" ht="15">
      <c r="B54" s="2"/>
      <c r="C54" s="2"/>
      <c r="D54" s="7">
        <f>D49-D53</f>
        <v>0</v>
      </c>
      <c r="E54" s="7"/>
      <c r="F54" s="7">
        <f t="shared" ref="F54" si="0">F49-F53</f>
        <v>0</v>
      </c>
      <c r="H54" s="1"/>
    </row>
    <row r="55" spans="1:9" ht="15">
      <c r="C55" s="1"/>
      <c r="D55" s="7"/>
      <c r="E55" s="7"/>
      <c r="F55" s="7"/>
      <c r="G55" s="1"/>
    </row>
    <row r="56" spans="1:9">
      <c r="C56" s="6"/>
      <c r="D56" s="1"/>
      <c r="E56" s="1"/>
    </row>
    <row r="57" spans="1:9">
      <c r="C57" s="5"/>
      <c r="D57" s="5"/>
      <c r="E57" s="1"/>
    </row>
    <row r="58" spans="1:9" ht="198" customHeight="1">
      <c r="A58" s="156"/>
      <c r="B58" s="156"/>
      <c r="C58" s="156"/>
      <c r="D58" s="156"/>
      <c r="E58" s="156"/>
      <c r="F58" s="156"/>
    </row>
    <row r="59" spans="1:9">
      <c r="E59" s="1"/>
    </row>
    <row r="60" spans="1:9">
      <c r="C60" s="5"/>
    </row>
  </sheetData>
  <mergeCells count="21">
    <mergeCell ref="A50:B50"/>
    <mergeCell ref="A51:B51"/>
    <mergeCell ref="A52:B52"/>
    <mergeCell ref="A58:F58"/>
    <mergeCell ref="A49:B49"/>
    <mergeCell ref="A33:A47"/>
    <mergeCell ref="B33:B46"/>
    <mergeCell ref="B16:B23"/>
    <mergeCell ref="B24:B31"/>
    <mergeCell ref="A16:A31"/>
    <mergeCell ref="A8:A15"/>
    <mergeCell ref="B9:B11"/>
    <mergeCell ref="B12:B15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61" t="s">
        <v>12</v>
      </c>
      <c r="C1" s="161"/>
      <c r="D1" s="161"/>
    </row>
    <row r="2" spans="1:5" ht="63" customHeight="1" thickBot="1">
      <c r="A2" s="162" t="s">
        <v>13</v>
      </c>
      <c r="B2" s="162"/>
      <c r="C2" s="162"/>
      <c r="D2" s="162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7" t="s">
        <v>18</v>
      </c>
      <c r="B4" s="158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7" t="s">
        <v>21</v>
      </c>
      <c r="B7" s="158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7" t="s">
        <v>29</v>
      </c>
      <c r="B15" s="158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7" t="s">
        <v>31</v>
      </c>
      <c r="B17" s="158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7" t="s">
        <v>36</v>
      </c>
      <c r="B22" s="158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9" t="s">
        <v>38</v>
      </c>
      <c r="B24" s="160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2023-01-16T08:41:24Z</cp:lastPrinted>
  <dcterms:created xsi:type="dcterms:W3CDTF">2013-02-21T12:03:23Z</dcterms:created>
  <dcterms:modified xsi:type="dcterms:W3CDTF">2023-01-16T08:50:02Z</dcterms:modified>
</cp:coreProperties>
</file>