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.foremny\Desktop\WPF\2022\uchwały\Grudzień\Sejmik\"/>
    </mc:Choice>
  </mc:AlternateContent>
  <xr:revisionPtr revIDLastSave="0" documentId="13_ncr:1_{A9A76AD1-A866-4255-B7FF-AA5E30B7B6B8}" xr6:coauthVersionLast="47" xr6:coauthVersionMax="47" xr10:uidLastSave="{00000000-0000-0000-0000-000000000000}"/>
  <bookViews>
    <workbookView xWindow="-120" yWindow="-120" windowWidth="29040" windowHeight="15840" tabRatio="685" activeTab="1" xr2:uid="{00000000-000D-0000-FFFF-FFFF00000000}"/>
  </bookViews>
  <sheets>
    <sheet name="Zał. nr 1" sheetId="211" r:id="rId1"/>
    <sheet name="Zał. nr 2 " sheetId="210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0">'Zał. nr 1'!$A$1:$BN$94</definedName>
    <definedName name="_xlnm.Print_Area" localSheetId="1">'Zał. nr 2 '!$A$1:$AA$25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'Zał. nr 1'!$3:$5</definedName>
    <definedName name="ver_raportu" localSheetId="0">[1]WPF_bazowy!$N$3</definedName>
    <definedName name="ver_raportu">[2]WPF_bazowy!$N$3</definedName>
  </definedNames>
  <calcPr calcId="181029"/>
</workbook>
</file>

<file path=xl/calcChain.xml><?xml version="1.0" encoding="utf-8"?>
<calcChain xmlns="http://schemas.openxmlformats.org/spreadsheetml/2006/main">
  <c r="G80" i="211" l="1"/>
  <c r="I80" i="211"/>
  <c r="J80" i="211"/>
  <c r="K80" i="211"/>
  <c r="L80" i="211"/>
  <c r="M80" i="211"/>
  <c r="N80" i="211"/>
  <c r="O80" i="211"/>
  <c r="P80" i="211"/>
  <c r="Q80" i="211"/>
  <c r="R80" i="211"/>
  <c r="S80" i="211"/>
  <c r="U80" i="211"/>
  <c r="V80" i="211"/>
  <c r="X80" i="211"/>
  <c r="Y80" i="211"/>
  <c r="AA80" i="211"/>
  <c r="AB80" i="211"/>
  <c r="AC80" i="211"/>
  <c r="AD80" i="211"/>
  <c r="AE80" i="211"/>
  <c r="AF80" i="211"/>
  <c r="AG80" i="211"/>
  <c r="AH80" i="211"/>
  <c r="AI80" i="211"/>
  <c r="AJ80" i="211"/>
  <c r="AK80" i="211"/>
  <c r="AL80" i="211"/>
  <c r="AM80" i="211"/>
  <c r="AN80" i="211"/>
  <c r="AO80" i="211"/>
  <c r="AP80" i="211"/>
  <c r="AQ80" i="211"/>
  <c r="AR80" i="211"/>
  <c r="AS80" i="211"/>
  <c r="AT80" i="211"/>
  <c r="AU80" i="211"/>
  <c r="AV80" i="211"/>
  <c r="AW80" i="211"/>
  <c r="AX80" i="211"/>
  <c r="AY80" i="211"/>
  <c r="AZ80" i="211"/>
  <c r="BA80" i="211"/>
  <c r="BB80" i="211"/>
  <c r="BC80" i="211"/>
  <c r="BD80" i="211"/>
  <c r="BE80" i="211"/>
  <c r="BF80" i="211"/>
  <c r="BG80" i="211"/>
  <c r="BK80" i="211"/>
  <c r="BL80" i="211"/>
  <c r="G81" i="211"/>
  <c r="I81" i="211"/>
  <c r="J81" i="211"/>
  <c r="L81" i="211"/>
  <c r="M81" i="211"/>
  <c r="O81" i="211"/>
  <c r="P81" i="211"/>
  <c r="Q81" i="211"/>
  <c r="R81" i="211"/>
  <c r="S81" i="211"/>
  <c r="U81" i="211"/>
  <c r="V81" i="211"/>
  <c r="X81" i="211"/>
  <c r="Y81" i="211"/>
  <c r="AA81" i="211"/>
  <c r="AB81" i="211"/>
  <c r="AD81" i="211"/>
  <c r="AE81" i="211"/>
  <c r="AG81" i="211"/>
  <c r="AH81" i="211"/>
  <c r="AJ81" i="211"/>
  <c r="AK81" i="211"/>
  <c r="AM81" i="211"/>
  <c r="AN81" i="211"/>
  <c r="AP81" i="211"/>
  <c r="AQ81" i="211"/>
  <c r="AS81" i="211"/>
  <c r="AT81" i="211"/>
  <c r="AV81" i="211"/>
  <c r="AW81" i="211"/>
  <c r="AX81" i="211"/>
  <c r="AY81" i="211"/>
  <c r="AZ81" i="211"/>
  <c r="BA81" i="211"/>
  <c r="BB81" i="211"/>
  <c r="BC81" i="211"/>
  <c r="BD81" i="211"/>
  <c r="BE81" i="211"/>
  <c r="BF81" i="211"/>
  <c r="BG81" i="211"/>
  <c r="BK81" i="211"/>
  <c r="BL81" i="211"/>
  <c r="G82" i="211"/>
  <c r="I82" i="211"/>
  <c r="J82" i="211"/>
  <c r="L82" i="211"/>
  <c r="M82" i="211"/>
  <c r="O82" i="211"/>
  <c r="P82" i="211"/>
  <c r="Q82" i="211"/>
  <c r="R82" i="211"/>
  <c r="S82" i="211"/>
  <c r="U82" i="211"/>
  <c r="V82" i="211"/>
  <c r="X82" i="211"/>
  <c r="Y82" i="211"/>
  <c r="AA82" i="211"/>
  <c r="AB82" i="211"/>
  <c r="AD82" i="211"/>
  <c r="AE82" i="211"/>
  <c r="AG82" i="211"/>
  <c r="AH82" i="211"/>
  <c r="AJ82" i="211"/>
  <c r="AK82" i="211"/>
  <c r="AM82" i="211"/>
  <c r="AN82" i="211"/>
  <c r="AP82" i="211"/>
  <c r="AQ82" i="211"/>
  <c r="AS82" i="211"/>
  <c r="AT82" i="211"/>
  <c r="AU82" i="211"/>
  <c r="AV82" i="211"/>
  <c r="AW82" i="211"/>
  <c r="AX82" i="211"/>
  <c r="AY82" i="211"/>
  <c r="AZ82" i="211"/>
  <c r="BA82" i="211"/>
  <c r="BB82" i="211"/>
  <c r="BC82" i="211"/>
  <c r="BD82" i="211"/>
  <c r="BE82" i="211"/>
  <c r="BF82" i="211"/>
  <c r="BG82" i="211"/>
  <c r="BK82" i="211"/>
  <c r="BL82" i="211"/>
  <c r="G83" i="211"/>
  <c r="I83" i="211"/>
  <c r="J83" i="211"/>
  <c r="K83" i="211"/>
  <c r="L83" i="211"/>
  <c r="M83" i="211"/>
  <c r="O83" i="211"/>
  <c r="P83" i="211"/>
  <c r="Q83" i="211"/>
  <c r="R83" i="211"/>
  <c r="S83" i="211"/>
  <c r="U83" i="211"/>
  <c r="V83" i="211"/>
  <c r="X83" i="211"/>
  <c r="Y83" i="211"/>
  <c r="AA83" i="211"/>
  <c r="AB83" i="211"/>
  <c r="AD83" i="211"/>
  <c r="AE83" i="211"/>
  <c r="AG83" i="211"/>
  <c r="AH83" i="211"/>
  <c r="AJ83" i="211"/>
  <c r="AK83" i="211"/>
  <c r="AM83" i="211"/>
  <c r="AN83" i="211"/>
  <c r="AO83" i="211"/>
  <c r="AP83" i="211"/>
  <c r="AQ83" i="211"/>
  <c r="AR83" i="211"/>
  <c r="AS83" i="211"/>
  <c r="AT83" i="211"/>
  <c r="AU83" i="211"/>
  <c r="AV83" i="211"/>
  <c r="AW83" i="211"/>
  <c r="AX83" i="211"/>
  <c r="AY83" i="211"/>
  <c r="AZ83" i="211"/>
  <c r="BA83" i="211"/>
  <c r="BB83" i="211"/>
  <c r="BC83" i="211"/>
  <c r="BD83" i="211"/>
  <c r="BE83" i="211"/>
  <c r="BF83" i="211"/>
  <c r="BG83" i="211"/>
  <c r="BK83" i="211"/>
  <c r="BL83" i="211"/>
  <c r="G85" i="211"/>
  <c r="G90" i="211" s="1"/>
  <c r="I85" i="211"/>
  <c r="J85" i="211"/>
  <c r="L85" i="211"/>
  <c r="M85" i="211"/>
  <c r="O85" i="211"/>
  <c r="P85" i="211"/>
  <c r="Q85" i="211"/>
  <c r="R85" i="211"/>
  <c r="S85" i="211"/>
  <c r="U85" i="211"/>
  <c r="V85" i="211"/>
  <c r="X85" i="211"/>
  <c r="Y85" i="211"/>
  <c r="AA85" i="211"/>
  <c r="AB85" i="211"/>
  <c r="AD85" i="211"/>
  <c r="AE85" i="211"/>
  <c r="AG85" i="211"/>
  <c r="AH85" i="211"/>
  <c r="AJ85" i="211"/>
  <c r="AK85" i="211"/>
  <c r="AM85" i="211"/>
  <c r="AN85" i="211"/>
  <c r="AP85" i="211"/>
  <c r="AQ85" i="211"/>
  <c r="AS85" i="211"/>
  <c r="AT85" i="211"/>
  <c r="AV85" i="211"/>
  <c r="AW85" i="211"/>
  <c r="AY85" i="211"/>
  <c r="AZ85" i="211"/>
  <c r="BB85" i="211"/>
  <c r="BB90" i="211" s="1"/>
  <c r="BC85" i="211"/>
  <c r="BE85" i="211"/>
  <c r="BF85" i="211"/>
  <c r="BK85" i="211"/>
  <c r="BL85" i="211"/>
  <c r="G86" i="211"/>
  <c r="I86" i="211"/>
  <c r="J86" i="211"/>
  <c r="L86" i="211"/>
  <c r="M86" i="211"/>
  <c r="O86" i="211"/>
  <c r="P86" i="211"/>
  <c r="Q86" i="211"/>
  <c r="R86" i="211"/>
  <c r="S86" i="211"/>
  <c r="U86" i="211"/>
  <c r="X86" i="211"/>
  <c r="X91" i="211" s="1"/>
  <c r="Y86" i="211"/>
  <c r="AA86" i="211"/>
  <c r="AB86" i="211"/>
  <c r="AD86" i="211"/>
  <c r="AE86" i="211"/>
  <c r="AG86" i="211"/>
  <c r="AH86" i="211"/>
  <c r="AJ86" i="211"/>
  <c r="AK86" i="211"/>
  <c r="AM86" i="211"/>
  <c r="AN86" i="211"/>
  <c r="AP86" i="211"/>
  <c r="AQ86" i="211"/>
  <c r="AS86" i="211"/>
  <c r="AT86" i="211"/>
  <c r="AV86" i="211"/>
  <c r="AW86" i="211"/>
  <c r="AY86" i="211"/>
  <c r="AZ86" i="211"/>
  <c r="BB86" i="211"/>
  <c r="BC86" i="211"/>
  <c r="BE86" i="211"/>
  <c r="BF86" i="211"/>
  <c r="BK86" i="211"/>
  <c r="BL86" i="211"/>
  <c r="G87" i="211"/>
  <c r="I87" i="211"/>
  <c r="J87" i="211"/>
  <c r="L87" i="211"/>
  <c r="M87" i="211"/>
  <c r="O87" i="211"/>
  <c r="P87" i="211"/>
  <c r="Q87" i="211"/>
  <c r="R87" i="211"/>
  <c r="S87" i="211"/>
  <c r="U87" i="211"/>
  <c r="V87" i="211"/>
  <c r="X87" i="211"/>
  <c r="AA87" i="211"/>
  <c r="AB87" i="211"/>
  <c r="AD87" i="211"/>
  <c r="AE87" i="211"/>
  <c r="AG87" i="211"/>
  <c r="AH87" i="211"/>
  <c r="AH92" i="211" s="1"/>
  <c r="AJ87" i="211"/>
  <c r="AK87" i="211"/>
  <c r="AM87" i="211"/>
  <c r="AN87" i="211"/>
  <c r="AP87" i="211"/>
  <c r="AQ87" i="211"/>
  <c r="AS87" i="211"/>
  <c r="AT87" i="211"/>
  <c r="AU87" i="211"/>
  <c r="AV87" i="211"/>
  <c r="AW87" i="211"/>
  <c r="AX87" i="211"/>
  <c r="AY87" i="211"/>
  <c r="AZ87" i="211"/>
  <c r="BA87" i="211"/>
  <c r="BB87" i="211"/>
  <c r="BC87" i="211"/>
  <c r="BD87" i="211"/>
  <c r="BE87" i="211"/>
  <c r="BF87" i="211"/>
  <c r="BG87" i="211"/>
  <c r="BK87" i="211"/>
  <c r="BL87" i="211"/>
  <c r="G88" i="211"/>
  <c r="I88" i="211"/>
  <c r="J88" i="211"/>
  <c r="L88" i="211"/>
  <c r="U88" i="211"/>
  <c r="V88" i="211"/>
  <c r="X88" i="211"/>
  <c r="Y88" i="211"/>
  <c r="AA88" i="211"/>
  <c r="AB88" i="211"/>
  <c r="AE88" i="211"/>
  <c r="AG88" i="211"/>
  <c r="AH88" i="211"/>
  <c r="AJ88" i="211"/>
  <c r="AK88" i="211"/>
  <c r="BK88" i="211"/>
  <c r="BL88" i="211"/>
  <c r="I90" i="211"/>
  <c r="J90" i="211"/>
  <c r="L90" i="211"/>
  <c r="M90" i="211"/>
  <c r="O90" i="211"/>
  <c r="P90" i="211"/>
  <c r="Q90" i="211"/>
  <c r="R90" i="211"/>
  <c r="S90" i="211"/>
  <c r="U90" i="211"/>
  <c r="AA90" i="211"/>
  <c r="AB90" i="211"/>
  <c r="AD90" i="211"/>
  <c r="AE90" i="211"/>
  <c r="AG90" i="211"/>
  <c r="AH90" i="211"/>
  <c r="AJ90" i="211"/>
  <c r="AK90" i="211"/>
  <c r="AM90" i="211"/>
  <c r="AN90" i="211"/>
  <c r="AP90" i="211"/>
  <c r="AQ90" i="211"/>
  <c r="AS90" i="211"/>
  <c r="AT90" i="211"/>
  <c r="AV90" i="211"/>
  <c r="AW90" i="211"/>
  <c r="AY90" i="211"/>
  <c r="AZ90" i="211"/>
  <c r="BC90" i="211"/>
  <c r="BE90" i="211"/>
  <c r="BF90" i="211"/>
  <c r="BK90" i="211"/>
  <c r="BL90" i="211"/>
  <c r="G91" i="211"/>
  <c r="I91" i="211"/>
  <c r="J91" i="211"/>
  <c r="L91" i="211"/>
  <c r="M91" i="211"/>
  <c r="O91" i="211"/>
  <c r="P91" i="211"/>
  <c r="Q91" i="211"/>
  <c r="R91" i="211"/>
  <c r="S91" i="211"/>
  <c r="U91" i="211"/>
  <c r="AA91" i="211"/>
  <c r="AB91" i="211"/>
  <c r="AD91" i="211"/>
  <c r="AE91" i="211"/>
  <c r="AG91" i="211"/>
  <c r="AH91" i="211"/>
  <c r="AH100" i="211" s="1"/>
  <c r="AJ91" i="211"/>
  <c r="AK91" i="211"/>
  <c r="AM91" i="211"/>
  <c r="AN91" i="211"/>
  <c r="AP91" i="211"/>
  <c r="AQ91" i="211"/>
  <c r="AS91" i="211"/>
  <c r="AT91" i="211"/>
  <c r="AV91" i="211"/>
  <c r="AW91" i="211"/>
  <c r="AY91" i="211"/>
  <c r="AZ91" i="211"/>
  <c r="BC91" i="211"/>
  <c r="BE91" i="211"/>
  <c r="BK91" i="211"/>
  <c r="BL91" i="211"/>
  <c r="I92" i="211"/>
  <c r="L92" i="211"/>
  <c r="M92" i="211"/>
  <c r="O92" i="211"/>
  <c r="P92" i="211"/>
  <c r="Q92" i="211"/>
  <c r="R92" i="211"/>
  <c r="S92" i="211"/>
  <c r="U92" i="211"/>
  <c r="AA92" i="211"/>
  <c r="AB92" i="211"/>
  <c r="AE92" i="211"/>
  <c r="AG92" i="211"/>
  <c r="AJ92" i="211"/>
  <c r="AK92" i="211"/>
  <c r="AM92" i="211"/>
  <c r="AN92" i="211"/>
  <c r="AP92" i="211"/>
  <c r="AQ92" i="211"/>
  <c r="AS92" i="211"/>
  <c r="AU92" i="211"/>
  <c r="AV92" i="211"/>
  <c r="AW92" i="211"/>
  <c r="AY92" i="211"/>
  <c r="AZ92" i="211"/>
  <c r="BA92" i="211"/>
  <c r="BC92" i="211"/>
  <c r="BD92" i="211"/>
  <c r="BE92" i="211"/>
  <c r="BG92" i="211"/>
  <c r="BK92" i="211"/>
  <c r="BL92" i="211"/>
  <c r="G93" i="211"/>
  <c r="I93" i="211"/>
  <c r="L93" i="211"/>
  <c r="U93" i="211"/>
  <c r="V93" i="211"/>
  <c r="X93" i="211"/>
  <c r="Y93" i="211"/>
  <c r="AA93" i="211"/>
  <c r="AB93" i="211"/>
  <c r="AE93" i="211"/>
  <c r="AG93" i="211"/>
  <c r="AJ93" i="211"/>
  <c r="AK93" i="211"/>
  <c r="BK93" i="211"/>
  <c r="BL93" i="211"/>
  <c r="F87" i="211"/>
  <c r="BO87" i="211" s="1"/>
  <c r="F86" i="211"/>
  <c r="F85" i="211"/>
  <c r="F82" i="211"/>
  <c r="BO82" i="211" s="1"/>
  <c r="F81" i="211"/>
  <c r="F80" i="211"/>
  <c r="G38" i="211"/>
  <c r="I38" i="211"/>
  <c r="J38" i="211"/>
  <c r="K38" i="211"/>
  <c r="L38" i="211"/>
  <c r="M38" i="211"/>
  <c r="N38" i="211"/>
  <c r="O38" i="211"/>
  <c r="P38" i="211"/>
  <c r="Q38" i="211"/>
  <c r="R38" i="211"/>
  <c r="S38" i="211"/>
  <c r="U38" i="211"/>
  <c r="V38" i="211"/>
  <c r="X38" i="211"/>
  <c r="Y38" i="211"/>
  <c r="AA38" i="211"/>
  <c r="AB38" i="211"/>
  <c r="AC38" i="211"/>
  <c r="AD38" i="211"/>
  <c r="AE38" i="211"/>
  <c r="AF38" i="211"/>
  <c r="AG38" i="211"/>
  <c r="AH38" i="211"/>
  <c r="AI38" i="211"/>
  <c r="AJ38" i="211"/>
  <c r="AK38" i="211"/>
  <c r="AL38" i="211"/>
  <c r="AM38" i="211"/>
  <c r="AN38" i="211"/>
  <c r="AO38" i="211"/>
  <c r="AP38" i="211"/>
  <c r="AQ38" i="211"/>
  <c r="AR38" i="211"/>
  <c r="AS38" i="211"/>
  <c r="AT38" i="211"/>
  <c r="AU38" i="211"/>
  <c r="AV38" i="211"/>
  <c r="AW38" i="211"/>
  <c r="AX38" i="211"/>
  <c r="AY38" i="211"/>
  <c r="AZ38" i="211"/>
  <c r="BA38" i="211"/>
  <c r="BB38" i="211"/>
  <c r="BC38" i="211"/>
  <c r="BD38" i="211"/>
  <c r="BE38" i="211"/>
  <c r="BF38" i="211"/>
  <c r="BG38" i="211"/>
  <c r="BK38" i="211"/>
  <c r="BL38" i="211"/>
  <c r="G39" i="211"/>
  <c r="I39" i="211"/>
  <c r="J39" i="211"/>
  <c r="J40" i="211" s="1"/>
  <c r="K39" i="211"/>
  <c r="L39" i="211"/>
  <c r="M39" i="211"/>
  <c r="N39" i="211"/>
  <c r="N40" i="211" s="1"/>
  <c r="O39" i="211"/>
  <c r="P39" i="211"/>
  <c r="Q39" i="211"/>
  <c r="R39" i="211"/>
  <c r="R40" i="211" s="1"/>
  <c r="S39" i="211"/>
  <c r="U39" i="211"/>
  <c r="V39" i="211"/>
  <c r="X39" i="211"/>
  <c r="Y39" i="211"/>
  <c r="AA39" i="211"/>
  <c r="AB39" i="211"/>
  <c r="AB40" i="211" s="1"/>
  <c r="AC39" i="211"/>
  <c r="AD39" i="211"/>
  <c r="AE39" i="211"/>
  <c r="AF39" i="211"/>
  <c r="AF40" i="211" s="1"/>
  <c r="AG39" i="211"/>
  <c r="AH39" i="211"/>
  <c r="AI39" i="211"/>
  <c r="AJ39" i="211"/>
  <c r="AJ40" i="211" s="1"/>
  <c r="AK39" i="211"/>
  <c r="AL39" i="211"/>
  <c r="AM39" i="211"/>
  <c r="AN39" i="211"/>
  <c r="AN40" i="211" s="1"/>
  <c r="AO39" i="211"/>
  <c r="AP39" i="211"/>
  <c r="AQ39" i="211"/>
  <c r="AR39" i="211"/>
  <c r="AR40" i="211" s="1"/>
  <c r="AS39" i="211"/>
  <c r="AT39" i="211"/>
  <c r="AU39" i="211"/>
  <c r="AV39" i="211"/>
  <c r="AV40" i="211" s="1"/>
  <c r="AW39" i="211"/>
  <c r="AX39" i="211"/>
  <c r="AY39" i="211"/>
  <c r="AZ39" i="211"/>
  <c r="AZ40" i="211" s="1"/>
  <c r="BA39" i="211"/>
  <c r="BB39" i="211"/>
  <c r="BC39" i="211"/>
  <c r="BD39" i="211"/>
  <c r="BD40" i="211" s="1"/>
  <c r="BE39" i="211"/>
  <c r="BF39" i="211"/>
  <c r="BG39" i="211"/>
  <c r="BK39" i="211"/>
  <c r="BL39" i="211"/>
  <c r="F39" i="211"/>
  <c r="F38" i="211"/>
  <c r="BL37" i="211"/>
  <c r="BK37" i="211"/>
  <c r="BG37" i="211"/>
  <c r="BF37" i="211"/>
  <c r="BE37" i="211"/>
  <c r="BD37" i="211"/>
  <c r="BC37" i="211"/>
  <c r="BB37" i="211"/>
  <c r="BA37" i="211"/>
  <c r="AZ37" i="211"/>
  <c r="AY37" i="211"/>
  <c r="AX37" i="211"/>
  <c r="AW37" i="211"/>
  <c r="AV37" i="211"/>
  <c r="AU37" i="211"/>
  <c r="AT37" i="211"/>
  <c r="AS37" i="211"/>
  <c r="AR37" i="211"/>
  <c r="AQ37" i="211"/>
  <c r="AP37" i="211"/>
  <c r="AO37" i="211"/>
  <c r="AN37" i="211"/>
  <c r="AM37" i="211"/>
  <c r="AL37" i="211"/>
  <c r="AK37" i="211"/>
  <c r="AJ37" i="211"/>
  <c r="AI37" i="211"/>
  <c r="AH37" i="211"/>
  <c r="AG37" i="211"/>
  <c r="AF37" i="211"/>
  <c r="AE37" i="211"/>
  <c r="AD37" i="211"/>
  <c r="AC37" i="211"/>
  <c r="AB37" i="211"/>
  <c r="AA37" i="211"/>
  <c r="Y37" i="211"/>
  <c r="X37" i="211"/>
  <c r="V37" i="211"/>
  <c r="U37" i="211"/>
  <c r="S37" i="211"/>
  <c r="R37" i="211"/>
  <c r="G37" i="211"/>
  <c r="F37" i="211"/>
  <c r="BM36" i="211"/>
  <c r="BI36" i="211"/>
  <c r="BH36" i="211"/>
  <c r="Z36" i="211"/>
  <c r="W36" i="211"/>
  <c r="T36" i="211"/>
  <c r="H36" i="211"/>
  <c r="BM35" i="211"/>
  <c r="BI35" i="211"/>
  <c r="BH35" i="211"/>
  <c r="BO35" i="211" s="1"/>
  <c r="Z35" i="211"/>
  <c r="W35" i="211"/>
  <c r="T35" i="211"/>
  <c r="H35" i="211"/>
  <c r="AS40" i="211"/>
  <c r="AC40" i="211"/>
  <c r="M40" i="211"/>
  <c r="BE40" i="211"/>
  <c r="BA40" i="211"/>
  <c r="AW40" i="211"/>
  <c r="AO40" i="211"/>
  <c r="AK40" i="211"/>
  <c r="AG40" i="211"/>
  <c r="Q40" i="211"/>
  <c r="I40" i="211"/>
  <c r="BL34" i="211"/>
  <c r="BK34" i="211"/>
  <c r="BG34" i="211"/>
  <c r="BF34" i="211"/>
  <c r="BE34" i="211"/>
  <c r="BD34" i="211"/>
  <c r="BC34" i="211"/>
  <c r="BB34" i="211"/>
  <c r="BA34" i="211"/>
  <c r="AZ34" i="211"/>
  <c r="AY34" i="211"/>
  <c r="AX34" i="211"/>
  <c r="AW34" i="211"/>
  <c r="AV34" i="211"/>
  <c r="AU34" i="211"/>
  <c r="AT34" i="211"/>
  <c r="AS34" i="211"/>
  <c r="AR34" i="211"/>
  <c r="AQ34" i="211"/>
  <c r="AP34" i="211"/>
  <c r="AO34" i="211"/>
  <c r="AN34" i="211"/>
  <c r="AM34" i="211"/>
  <c r="AL34" i="211"/>
  <c r="AK34" i="211"/>
  <c r="AJ34" i="211"/>
  <c r="AI34" i="211"/>
  <c r="AH34" i="211"/>
  <c r="AG34" i="211"/>
  <c r="AF34" i="211"/>
  <c r="AE34" i="211"/>
  <c r="AD34" i="211"/>
  <c r="AC34" i="211"/>
  <c r="AB34" i="211"/>
  <c r="AA34" i="211"/>
  <c r="Y34" i="211"/>
  <c r="X34" i="211"/>
  <c r="V34" i="211"/>
  <c r="U34" i="211"/>
  <c r="S34" i="211"/>
  <c r="R34" i="211"/>
  <c r="G34" i="211"/>
  <c r="F34" i="211"/>
  <c r="BM33" i="211"/>
  <c r="BI33" i="211"/>
  <c r="BH33" i="211"/>
  <c r="BO33" i="211" s="1"/>
  <c r="Z33" i="211"/>
  <c r="W33" i="211"/>
  <c r="T33" i="211"/>
  <c r="H33" i="211"/>
  <c r="BM32" i="211"/>
  <c r="BI32" i="211"/>
  <c r="BH32" i="211"/>
  <c r="BO32" i="211" s="1"/>
  <c r="Z32" i="211"/>
  <c r="W32" i="211"/>
  <c r="T32" i="211"/>
  <c r="H32" i="211"/>
  <c r="BL31" i="211"/>
  <c r="BK31" i="211"/>
  <c r="BG31" i="211"/>
  <c r="BF31" i="211"/>
  <c r="BE31" i="211"/>
  <c r="BD31" i="211"/>
  <c r="BC31" i="211"/>
  <c r="BB31" i="211"/>
  <c r="BA31" i="211"/>
  <c r="AZ31" i="211"/>
  <c r="AY31" i="211"/>
  <c r="AX31" i="211"/>
  <c r="AW31" i="211"/>
  <c r="AV31" i="211"/>
  <c r="AU31" i="211"/>
  <c r="AT31" i="211"/>
  <c r="AS31" i="211"/>
  <c r="AR31" i="211"/>
  <c r="AQ31" i="211"/>
  <c r="AP31" i="211"/>
  <c r="AO31" i="211"/>
  <c r="AN31" i="211"/>
  <c r="AM31" i="211"/>
  <c r="AL31" i="211"/>
  <c r="AK31" i="211"/>
  <c r="AJ31" i="211"/>
  <c r="AI31" i="211"/>
  <c r="AH31" i="211"/>
  <c r="AG31" i="211"/>
  <c r="AF31" i="211"/>
  <c r="AE31" i="211"/>
  <c r="AD31" i="211"/>
  <c r="AC31" i="211"/>
  <c r="AB31" i="211"/>
  <c r="AA31" i="211"/>
  <c r="Y31" i="211"/>
  <c r="X31" i="211"/>
  <c r="V31" i="211"/>
  <c r="U31" i="211"/>
  <c r="S31" i="211"/>
  <c r="R31" i="211"/>
  <c r="G31" i="211"/>
  <c r="F31" i="211"/>
  <c r="BM30" i="211"/>
  <c r="BI30" i="211"/>
  <c r="BH30" i="211"/>
  <c r="BO30" i="211" s="1"/>
  <c r="Z30" i="211"/>
  <c r="W30" i="211"/>
  <c r="T30" i="211"/>
  <c r="T39" i="211" s="1"/>
  <c r="H30" i="211"/>
  <c r="BM29" i="211"/>
  <c r="BI29" i="211"/>
  <c r="BH29" i="211"/>
  <c r="BO29" i="211" s="1"/>
  <c r="Z29" i="211"/>
  <c r="W29" i="211"/>
  <c r="T29" i="211"/>
  <c r="H29" i="211"/>
  <c r="AB96" i="211"/>
  <c r="AB100" i="211" s="1"/>
  <c r="F96" i="211"/>
  <c r="F88" i="211"/>
  <c r="F83" i="211"/>
  <c r="F92" i="211"/>
  <c r="AQ100" i="211"/>
  <c r="AN100" i="211"/>
  <c r="AM100" i="211"/>
  <c r="AK100" i="211"/>
  <c r="AG100" i="211"/>
  <c r="AE100" i="211"/>
  <c r="BL79" i="211"/>
  <c r="BK79" i="211"/>
  <c r="BG79" i="211"/>
  <c r="BF79" i="211"/>
  <c r="BE79" i="211"/>
  <c r="BD79" i="211"/>
  <c r="BC79" i="211"/>
  <c r="BB79" i="211"/>
  <c r="BA79" i="211"/>
  <c r="AZ79" i="211"/>
  <c r="AY79" i="211"/>
  <c r="AX79" i="211"/>
  <c r="AW79" i="211"/>
  <c r="AV79" i="211"/>
  <c r="AU79" i="211"/>
  <c r="AT79" i="211"/>
  <c r="AS79" i="211"/>
  <c r="AQ79" i="211"/>
  <c r="AP79" i="211"/>
  <c r="AN79" i="211"/>
  <c r="AM79" i="211"/>
  <c r="AK79" i="211"/>
  <c r="AJ79" i="211"/>
  <c r="AH79" i="211"/>
  <c r="AG79" i="211"/>
  <c r="AE79" i="211"/>
  <c r="AD79" i="211"/>
  <c r="AB79" i="211"/>
  <c r="AA79" i="211"/>
  <c r="Y79" i="211"/>
  <c r="X79" i="211"/>
  <c r="V79" i="211"/>
  <c r="U79" i="211"/>
  <c r="S79" i="211"/>
  <c r="R79" i="211"/>
  <c r="M79" i="211"/>
  <c r="L79" i="211"/>
  <c r="J79" i="211"/>
  <c r="I79" i="211"/>
  <c r="G79" i="211"/>
  <c r="F79" i="211"/>
  <c r="BM78" i="211"/>
  <c r="BI78" i="211"/>
  <c r="BH78" i="211"/>
  <c r="BO78" i="211" s="1"/>
  <c r="AR78" i="211"/>
  <c r="AO78" i="211"/>
  <c r="AL78" i="211"/>
  <c r="AI78" i="211"/>
  <c r="AF78" i="211"/>
  <c r="AC78" i="211"/>
  <c r="Z78" i="211"/>
  <c r="W78" i="211"/>
  <c r="T78" i="211"/>
  <c r="N78" i="211"/>
  <c r="K78" i="211"/>
  <c r="H78" i="211"/>
  <c r="BM77" i="211"/>
  <c r="BI77" i="211"/>
  <c r="BH77" i="211"/>
  <c r="BO77" i="211" s="1"/>
  <c r="AR77" i="211"/>
  <c r="AO77" i="211"/>
  <c r="AL77" i="211"/>
  <c r="AI77" i="211"/>
  <c r="AF77" i="211"/>
  <c r="AC77" i="211"/>
  <c r="Z77" i="211"/>
  <c r="W77" i="211"/>
  <c r="T77" i="211"/>
  <c r="N77" i="211"/>
  <c r="K77" i="211"/>
  <c r="H77" i="211"/>
  <c r="BL76" i="211"/>
  <c r="BK76" i="211"/>
  <c r="BG76" i="211"/>
  <c r="BF76" i="211"/>
  <c r="BE76" i="211"/>
  <c r="BD76" i="211"/>
  <c r="BC76" i="211"/>
  <c r="BB76" i="211"/>
  <c r="BA76" i="211"/>
  <c r="AZ76" i="211"/>
  <c r="AY76" i="211"/>
  <c r="AX76" i="211"/>
  <c r="AW76" i="211"/>
  <c r="AV76" i="211"/>
  <c r="AU76" i="211"/>
  <c r="AT76" i="211"/>
  <c r="AS76" i="211"/>
  <c r="AQ76" i="211"/>
  <c r="AP76" i="211"/>
  <c r="AN76" i="211"/>
  <c r="AM76" i="211"/>
  <c r="AK76" i="211"/>
  <c r="AJ76" i="211"/>
  <c r="AH76" i="211"/>
  <c r="AG76" i="211"/>
  <c r="AE76" i="211"/>
  <c r="AD76" i="211"/>
  <c r="AB76" i="211"/>
  <c r="AA76" i="211"/>
  <c r="Y76" i="211"/>
  <c r="X76" i="211"/>
  <c r="V76" i="211"/>
  <c r="U76" i="211"/>
  <c r="S76" i="211"/>
  <c r="R76" i="211"/>
  <c r="M76" i="211"/>
  <c r="L76" i="211"/>
  <c r="J76" i="211"/>
  <c r="I76" i="211"/>
  <c r="G76" i="211"/>
  <c r="F76" i="211"/>
  <c r="BM75" i="211"/>
  <c r="BI75" i="211"/>
  <c r="BH75" i="211"/>
  <c r="AR75" i="211"/>
  <c r="AO75" i="211"/>
  <c r="AL75" i="211"/>
  <c r="AI75" i="211"/>
  <c r="AF75" i="211"/>
  <c r="AC75" i="211"/>
  <c r="Z75" i="211"/>
  <c r="W75" i="211"/>
  <c r="T75" i="211"/>
  <c r="N75" i="211"/>
  <c r="K75" i="211"/>
  <c r="H75" i="211"/>
  <c r="BM74" i="211"/>
  <c r="BI74" i="211"/>
  <c r="BH74" i="211"/>
  <c r="BO74" i="211" s="1"/>
  <c r="AR74" i="211"/>
  <c r="AO74" i="211"/>
  <c r="AO82" i="211" s="1"/>
  <c r="AL74" i="211"/>
  <c r="AI74" i="211"/>
  <c r="AI82" i="211" s="1"/>
  <c r="AF74" i="211"/>
  <c r="AC74" i="211"/>
  <c r="AC82" i="211" s="1"/>
  <c r="Z74" i="211"/>
  <c r="W74" i="211"/>
  <c r="T74" i="211"/>
  <c r="N74" i="211"/>
  <c r="N82" i="211" s="1"/>
  <c r="K74" i="211"/>
  <c r="H74" i="211"/>
  <c r="BL73" i="211"/>
  <c r="BK73" i="211"/>
  <c r="BG73" i="211"/>
  <c r="BF73" i="211"/>
  <c r="BE73" i="211"/>
  <c r="BD73" i="211"/>
  <c r="BC73" i="211"/>
  <c r="BB73" i="211"/>
  <c r="BA73" i="211"/>
  <c r="AZ73" i="211"/>
  <c r="AY73" i="211"/>
  <c r="AX73" i="211"/>
  <c r="AW73" i="211"/>
  <c r="AV73" i="211"/>
  <c r="AU73" i="211"/>
  <c r="AT73" i="211"/>
  <c r="AS73" i="211"/>
  <c r="AQ73" i="211"/>
  <c r="AP73" i="211"/>
  <c r="AN73" i="211"/>
  <c r="AM73" i="211"/>
  <c r="AK73" i="211"/>
  <c r="AJ73" i="211"/>
  <c r="AH73" i="211"/>
  <c r="AG73" i="211"/>
  <c r="AE73" i="211"/>
  <c r="AD73" i="211"/>
  <c r="AB73" i="211"/>
  <c r="AA73" i="211"/>
  <c r="X73" i="211"/>
  <c r="V73" i="211"/>
  <c r="U73" i="211"/>
  <c r="S73" i="211"/>
  <c r="R73" i="211"/>
  <c r="Q73" i="211"/>
  <c r="P73" i="211"/>
  <c r="O73" i="211"/>
  <c r="M73" i="211"/>
  <c r="L73" i="211"/>
  <c r="J73" i="211"/>
  <c r="I73" i="211"/>
  <c r="G73" i="211"/>
  <c r="F73" i="211"/>
  <c r="BM72" i="211"/>
  <c r="BM73" i="211" s="1"/>
  <c r="BH72" i="211"/>
  <c r="AR72" i="211"/>
  <c r="AO72" i="211"/>
  <c r="AL72" i="211"/>
  <c r="AL73" i="211" s="1"/>
  <c r="AI72" i="211"/>
  <c r="AF72" i="211"/>
  <c r="AC72" i="211"/>
  <c r="Y72" i="211"/>
  <c r="Y87" i="211" s="1"/>
  <c r="Y92" i="211" s="1"/>
  <c r="W72" i="211"/>
  <c r="W73" i="211" s="1"/>
  <c r="T72" i="211"/>
  <c r="T73" i="211" s="1"/>
  <c r="N72" i="211"/>
  <c r="K72" i="211"/>
  <c r="H72" i="211"/>
  <c r="H73" i="211" s="1"/>
  <c r="BL71" i="211"/>
  <c r="BK71" i="211"/>
  <c r="BG71" i="211"/>
  <c r="BF71" i="211"/>
  <c r="BE71" i="211"/>
  <c r="BD71" i="211"/>
  <c r="BC71" i="211"/>
  <c r="BB71" i="211"/>
  <c r="BA71" i="211"/>
  <c r="AZ71" i="211"/>
  <c r="AY71" i="211"/>
  <c r="AX71" i="211"/>
  <c r="AW71" i="211"/>
  <c r="AV71" i="211"/>
  <c r="AT71" i="211"/>
  <c r="AS71" i="211"/>
  <c r="AQ71" i="211"/>
  <c r="AP71" i="211"/>
  <c r="AN71" i="211"/>
  <c r="AM71" i="211"/>
  <c r="AK71" i="211"/>
  <c r="AJ71" i="211"/>
  <c r="AH71" i="211"/>
  <c r="AG71" i="211"/>
  <c r="AE71" i="211"/>
  <c r="AD71" i="211"/>
  <c r="AB71" i="211"/>
  <c r="AA71" i="211"/>
  <c r="Y71" i="211"/>
  <c r="X71" i="211"/>
  <c r="V71" i="211"/>
  <c r="U71" i="211"/>
  <c r="S71" i="211"/>
  <c r="R71" i="211"/>
  <c r="Q71" i="211"/>
  <c r="P71" i="211"/>
  <c r="O71" i="211"/>
  <c r="M71" i="211"/>
  <c r="L71" i="211"/>
  <c r="J71" i="211"/>
  <c r="I71" i="211"/>
  <c r="G71" i="211"/>
  <c r="F71" i="211"/>
  <c r="BM70" i="211"/>
  <c r="BI70" i="211"/>
  <c r="BI71" i="211" s="1"/>
  <c r="BH70" i="211"/>
  <c r="BH71" i="211" s="1"/>
  <c r="AU70" i="211"/>
  <c r="AR70" i="211"/>
  <c r="AO70" i="211"/>
  <c r="AL70" i="211"/>
  <c r="AL71" i="211" s="1"/>
  <c r="AI70" i="211"/>
  <c r="AI71" i="211" s="1"/>
  <c r="AF70" i="211"/>
  <c r="AF71" i="211" s="1"/>
  <c r="AC70" i="211"/>
  <c r="AC71" i="211" s="1"/>
  <c r="Z70" i="211"/>
  <c r="Z71" i="211" s="1"/>
  <c r="W70" i="211"/>
  <c r="W71" i="211" s="1"/>
  <c r="T70" i="211"/>
  <c r="N70" i="211"/>
  <c r="N71" i="211" s="1"/>
  <c r="K70" i="211"/>
  <c r="H70" i="211"/>
  <c r="H71" i="211" s="1"/>
  <c r="BL69" i="211"/>
  <c r="BK69" i="211"/>
  <c r="BG69" i="211"/>
  <c r="BF69" i="211"/>
  <c r="BE69" i="211"/>
  <c r="BD69" i="211"/>
  <c r="BC69" i="211"/>
  <c r="BB69" i="211"/>
  <c r="BA69" i="211"/>
  <c r="AZ69" i="211"/>
  <c r="AY69" i="211"/>
  <c r="AX69" i="211"/>
  <c r="AW69" i="211"/>
  <c r="AV69" i="211"/>
  <c r="AU69" i="211"/>
  <c r="AT69" i="211"/>
  <c r="AS69" i="211"/>
  <c r="AR69" i="211"/>
  <c r="AQ69" i="211"/>
  <c r="AP69" i="211"/>
  <c r="AO69" i="211"/>
  <c r="AN69" i="211"/>
  <c r="AM69" i="211"/>
  <c r="AK69" i="211"/>
  <c r="AJ69" i="211"/>
  <c r="AH69" i="211"/>
  <c r="AG69" i="211"/>
  <c r="AE69" i="211"/>
  <c r="AD69" i="211"/>
  <c r="AB69" i="211"/>
  <c r="AA69" i="211"/>
  <c r="Y69" i="211"/>
  <c r="X69" i="211"/>
  <c r="V69" i="211"/>
  <c r="U69" i="211"/>
  <c r="S69" i="211"/>
  <c r="R69" i="211"/>
  <c r="Q69" i="211"/>
  <c r="P69" i="211"/>
  <c r="O69" i="211"/>
  <c r="M69" i="211"/>
  <c r="L69" i="211"/>
  <c r="K69" i="211"/>
  <c r="J69" i="211"/>
  <c r="I69" i="211"/>
  <c r="G69" i="211"/>
  <c r="F69" i="211"/>
  <c r="BM68" i="211"/>
  <c r="BI68" i="211"/>
  <c r="BH68" i="211"/>
  <c r="BO68" i="211" s="1"/>
  <c r="AL68" i="211"/>
  <c r="AL83" i="211" s="1"/>
  <c r="AI68" i="211"/>
  <c r="AI83" i="211" s="1"/>
  <c r="AF68" i="211"/>
  <c r="AC68" i="211"/>
  <c r="Z68" i="211"/>
  <c r="W68" i="211"/>
  <c r="T68" i="211"/>
  <c r="H68" i="211"/>
  <c r="BM67" i="211"/>
  <c r="BI67" i="211"/>
  <c r="BI69" i="211" s="1"/>
  <c r="BH67" i="211"/>
  <c r="AL67" i="211"/>
  <c r="AL81" i="211" s="1"/>
  <c r="AI67" i="211"/>
  <c r="AF67" i="211"/>
  <c r="AF69" i="211" s="1"/>
  <c r="AC67" i="211"/>
  <c r="Z67" i="211"/>
  <c r="Z69" i="211" s="1"/>
  <c r="W67" i="211"/>
  <c r="T67" i="211"/>
  <c r="T69" i="211" s="1"/>
  <c r="N67" i="211"/>
  <c r="N69" i="211" s="1"/>
  <c r="H67" i="211"/>
  <c r="BL66" i="211"/>
  <c r="BK66" i="211"/>
  <c r="BG66" i="211"/>
  <c r="BF66" i="211"/>
  <c r="BE66" i="211"/>
  <c r="BD66" i="211"/>
  <c r="BC66" i="211"/>
  <c r="BB66" i="211"/>
  <c r="BA66" i="211"/>
  <c r="AZ66" i="211"/>
  <c r="AY66" i="211"/>
  <c r="AX66" i="211"/>
  <c r="AW66" i="211"/>
  <c r="AV66" i="211"/>
  <c r="AU66" i="211"/>
  <c r="AT66" i="211"/>
  <c r="AS66" i="211"/>
  <c r="AR66" i="211"/>
  <c r="AQ66" i="211"/>
  <c r="AP66" i="211"/>
  <c r="AO66" i="211"/>
  <c r="AN66" i="211"/>
  <c r="AM66" i="211"/>
  <c r="AL66" i="211"/>
  <c r="AK66" i="211"/>
  <c r="AJ66" i="211"/>
  <c r="AI66" i="211"/>
  <c r="AH66" i="211"/>
  <c r="AG66" i="211"/>
  <c r="AE66" i="211"/>
  <c r="AD66" i="211"/>
  <c r="AB66" i="211"/>
  <c r="AA66" i="211"/>
  <c r="Y66" i="211"/>
  <c r="X66" i="211"/>
  <c r="V66" i="211"/>
  <c r="U66" i="211"/>
  <c r="S66" i="211"/>
  <c r="R66" i="211"/>
  <c r="Q66" i="211"/>
  <c r="P66" i="211"/>
  <c r="O66" i="211"/>
  <c r="M66" i="211"/>
  <c r="L66" i="211"/>
  <c r="K66" i="211"/>
  <c r="J66" i="211"/>
  <c r="I66" i="211"/>
  <c r="G66" i="211"/>
  <c r="F66" i="211"/>
  <c r="BM65" i="211"/>
  <c r="BI65" i="211"/>
  <c r="BH65" i="211"/>
  <c r="BO65" i="211" s="1"/>
  <c r="AF65" i="211"/>
  <c r="AC65" i="211"/>
  <c r="Z65" i="211"/>
  <c r="W65" i="211"/>
  <c r="T65" i="211"/>
  <c r="H65" i="211"/>
  <c r="BM64" i="211"/>
  <c r="BI64" i="211"/>
  <c r="BH64" i="211"/>
  <c r="BO64" i="211" s="1"/>
  <c r="AF64" i="211"/>
  <c r="AC64" i="211"/>
  <c r="Z64" i="211"/>
  <c r="W64" i="211"/>
  <c r="T64" i="211"/>
  <c r="N64" i="211"/>
  <c r="N66" i="211" s="1"/>
  <c r="H64" i="211"/>
  <c r="BL63" i="211"/>
  <c r="BK63" i="211"/>
  <c r="BG63" i="211"/>
  <c r="BF63" i="211"/>
  <c r="BE63" i="211"/>
  <c r="BD63" i="211"/>
  <c r="BC63" i="211"/>
  <c r="BB63" i="211"/>
  <c r="BA63" i="211"/>
  <c r="AZ63" i="211"/>
  <c r="AY63" i="211"/>
  <c r="AX63" i="211"/>
  <c r="AW63" i="211"/>
  <c r="AV63" i="211"/>
  <c r="AU63" i="211"/>
  <c r="AT63" i="211"/>
  <c r="AS63" i="211"/>
  <c r="AR63" i="211"/>
  <c r="AQ63" i="211"/>
  <c r="AP63" i="211"/>
  <c r="AO63" i="211"/>
  <c r="AN63" i="211"/>
  <c r="AM63" i="211"/>
  <c r="AL63" i="211"/>
  <c r="AK63" i="211"/>
  <c r="AJ63" i="211"/>
  <c r="AI63" i="211"/>
  <c r="AH63" i="211"/>
  <c r="AG63" i="211"/>
  <c r="AE63" i="211"/>
  <c r="AD63" i="211"/>
  <c r="AB63" i="211"/>
  <c r="AA63" i="211"/>
  <c r="Y63" i="211"/>
  <c r="X63" i="211"/>
  <c r="V63" i="211"/>
  <c r="U63" i="211"/>
  <c r="S63" i="211"/>
  <c r="R63" i="211"/>
  <c r="Q63" i="211"/>
  <c r="P63" i="211"/>
  <c r="O63" i="211"/>
  <c r="M63" i="211"/>
  <c r="L63" i="211"/>
  <c r="K63" i="211"/>
  <c r="J63" i="211"/>
  <c r="I63" i="211"/>
  <c r="G63" i="211"/>
  <c r="F63" i="211"/>
  <c r="BM62" i="211"/>
  <c r="BI62" i="211"/>
  <c r="BH62" i="211"/>
  <c r="BO62" i="211" s="1"/>
  <c r="AF62" i="211"/>
  <c r="AC62" i="211"/>
  <c r="Z62" i="211"/>
  <c r="W62" i="211"/>
  <c r="T62" i="211"/>
  <c r="N62" i="211"/>
  <c r="N83" i="211" s="1"/>
  <c r="H62" i="211"/>
  <c r="BM61" i="211"/>
  <c r="BI61" i="211"/>
  <c r="BH61" i="211"/>
  <c r="AF61" i="211"/>
  <c r="AC61" i="211"/>
  <c r="Z61" i="211"/>
  <c r="W61" i="211"/>
  <c r="T61" i="211"/>
  <c r="H61" i="211"/>
  <c r="BM60" i="211"/>
  <c r="BI60" i="211"/>
  <c r="BH60" i="211"/>
  <c r="AF60" i="211"/>
  <c r="AC60" i="211"/>
  <c r="Z60" i="211"/>
  <c r="W60" i="211"/>
  <c r="T60" i="211"/>
  <c r="N60" i="211"/>
  <c r="H60" i="211"/>
  <c r="BL59" i="211"/>
  <c r="BK59" i="211"/>
  <c r="BG59" i="211"/>
  <c r="BF59" i="211"/>
  <c r="BE59" i="211"/>
  <c r="BD59" i="211"/>
  <c r="BC59" i="211"/>
  <c r="BB59" i="211"/>
  <c r="BA59" i="211"/>
  <c r="AZ59" i="211"/>
  <c r="AY59" i="211"/>
  <c r="AX59" i="211"/>
  <c r="AW59" i="211"/>
  <c r="AV59" i="211"/>
  <c r="AU59" i="211"/>
  <c r="AT59" i="211"/>
  <c r="AS59" i="211"/>
  <c r="AR59" i="211"/>
  <c r="AQ59" i="211"/>
  <c r="AP59" i="211"/>
  <c r="AO59" i="211"/>
  <c r="AN59" i="211"/>
  <c r="AM59" i="211"/>
  <c r="AL59" i="211"/>
  <c r="AK59" i="211"/>
  <c r="AJ59" i="211"/>
  <c r="AH59" i="211"/>
  <c r="AG59" i="211"/>
  <c r="AE59" i="211"/>
  <c r="AD59" i="211"/>
  <c r="AB59" i="211"/>
  <c r="AA59" i="211"/>
  <c r="Y59" i="211"/>
  <c r="X59" i="211"/>
  <c r="V59" i="211"/>
  <c r="U59" i="211"/>
  <c r="S59" i="211"/>
  <c r="R59" i="211"/>
  <c r="Q59" i="211"/>
  <c r="P59" i="211"/>
  <c r="O59" i="211"/>
  <c r="M59" i="211"/>
  <c r="L59" i="211"/>
  <c r="K59" i="211"/>
  <c r="J59" i="211"/>
  <c r="I59" i="211"/>
  <c r="G59" i="211"/>
  <c r="F59" i="211"/>
  <c r="BM58" i="211"/>
  <c r="BI58" i="211"/>
  <c r="BH58" i="211"/>
  <c r="BO58" i="211" s="1"/>
  <c r="AI58" i="211"/>
  <c r="AF58" i="211"/>
  <c r="AC58" i="211"/>
  <c r="Z58" i="211"/>
  <c r="W58" i="211"/>
  <c r="T58" i="211"/>
  <c r="H58" i="211"/>
  <c r="BM57" i="211"/>
  <c r="BI57" i="211"/>
  <c r="BH57" i="211"/>
  <c r="AI57" i="211"/>
  <c r="AF57" i="211"/>
  <c r="AC57" i="211"/>
  <c r="Z57" i="211"/>
  <c r="W57" i="211"/>
  <c r="T57" i="211"/>
  <c r="N57" i="211"/>
  <c r="H57" i="211"/>
  <c r="BL56" i="211"/>
  <c r="BK56" i="211"/>
  <c r="BG56" i="211"/>
  <c r="BF56" i="211"/>
  <c r="BE56" i="211"/>
  <c r="BD56" i="211"/>
  <c r="BC56" i="211"/>
  <c r="BB56" i="211"/>
  <c r="BA56" i="211"/>
  <c r="AZ56" i="211"/>
  <c r="AY56" i="211"/>
  <c r="AX56" i="211"/>
  <c r="AW56" i="211"/>
  <c r="AV56" i="211"/>
  <c r="AU56" i="211"/>
  <c r="AT56" i="211"/>
  <c r="AS56" i="211"/>
  <c r="AR56" i="211"/>
  <c r="AQ56" i="211"/>
  <c r="AP56" i="211"/>
  <c r="AO56" i="211"/>
  <c r="AN56" i="211"/>
  <c r="AM56" i="211"/>
  <c r="AL56" i="211"/>
  <c r="AK56" i="211"/>
  <c r="AJ56" i="211"/>
  <c r="AH56" i="211"/>
  <c r="AG56" i="211"/>
  <c r="AE56" i="211"/>
  <c r="AD56" i="211"/>
  <c r="AB56" i="211"/>
  <c r="AA56" i="211"/>
  <c r="Y56" i="211"/>
  <c r="X56" i="211"/>
  <c r="V56" i="211"/>
  <c r="U56" i="211"/>
  <c r="S56" i="211"/>
  <c r="R56" i="211"/>
  <c r="Q56" i="211"/>
  <c r="P56" i="211"/>
  <c r="O56" i="211"/>
  <c r="M56" i="211"/>
  <c r="L56" i="211"/>
  <c r="K56" i="211"/>
  <c r="J56" i="211"/>
  <c r="I56" i="211"/>
  <c r="G56" i="211"/>
  <c r="F56" i="211"/>
  <c r="BM55" i="211"/>
  <c r="BI55" i="211"/>
  <c r="BH55" i="211"/>
  <c r="BO55" i="211" s="1"/>
  <c r="AI55" i="211"/>
  <c r="AF55" i="211"/>
  <c r="AC55" i="211"/>
  <c r="Z55" i="211"/>
  <c r="W55" i="211"/>
  <c r="T55" i="211"/>
  <c r="H55" i="211"/>
  <c r="BM54" i="211"/>
  <c r="BI54" i="211"/>
  <c r="BH54" i="211"/>
  <c r="AI54" i="211"/>
  <c r="AF54" i="211"/>
  <c r="AC54" i="211"/>
  <c r="Z54" i="211"/>
  <c r="W54" i="211"/>
  <c r="T54" i="211"/>
  <c r="N54" i="211"/>
  <c r="H54" i="211"/>
  <c r="BL53" i="211"/>
  <c r="BK53" i="211"/>
  <c r="BF53" i="211"/>
  <c r="BE53" i="211"/>
  <c r="BC53" i="211"/>
  <c r="BB53" i="211"/>
  <c r="AZ53" i="211"/>
  <c r="AY53" i="211"/>
  <c r="AW53" i="211"/>
  <c r="AV53" i="211"/>
  <c r="AT53" i="211"/>
  <c r="AS53" i="211"/>
  <c r="AQ53" i="211"/>
  <c r="AP53" i="211"/>
  <c r="AN53" i="211"/>
  <c r="AM53" i="211"/>
  <c r="AK53" i="211"/>
  <c r="AJ53" i="211"/>
  <c r="AH53" i="211"/>
  <c r="AG53" i="211"/>
  <c r="AE53" i="211"/>
  <c r="AD53" i="211"/>
  <c r="AB53" i="211"/>
  <c r="AA53" i="211"/>
  <c r="Y53" i="211"/>
  <c r="X53" i="211"/>
  <c r="V53" i="211"/>
  <c r="U53" i="211"/>
  <c r="S53" i="211"/>
  <c r="R53" i="211"/>
  <c r="Q53" i="211"/>
  <c r="P53" i="211"/>
  <c r="O53" i="211"/>
  <c r="M53" i="211"/>
  <c r="L53" i="211"/>
  <c r="J53" i="211"/>
  <c r="I53" i="211"/>
  <c r="G53" i="211"/>
  <c r="F53" i="211"/>
  <c r="BM52" i="211"/>
  <c r="BI52" i="211"/>
  <c r="BH52" i="211"/>
  <c r="BO52" i="211" s="1"/>
  <c r="AC52" i="211"/>
  <c r="Z52" i="211"/>
  <c r="W52" i="211"/>
  <c r="T52" i="211"/>
  <c r="H52" i="211"/>
  <c r="BM51" i="211"/>
  <c r="BM53" i="211" s="1"/>
  <c r="BI51" i="211"/>
  <c r="BI53" i="211" s="1"/>
  <c r="BH51" i="211"/>
  <c r="BO51" i="211" s="1"/>
  <c r="BG51" i="211"/>
  <c r="BD51" i="211"/>
  <c r="BD86" i="211" s="1"/>
  <c r="BD91" i="211" s="1"/>
  <c r="BA51" i="211"/>
  <c r="BA86" i="211" s="1"/>
  <c r="BA91" i="211" s="1"/>
  <c r="AX51" i="211"/>
  <c r="AX86" i="211" s="1"/>
  <c r="AU51" i="211"/>
  <c r="AU86" i="211" s="1"/>
  <c r="AR51" i="211"/>
  <c r="AR53" i="211" s="1"/>
  <c r="AO51" i="211"/>
  <c r="AO53" i="211" s="1"/>
  <c r="AL51" i="211"/>
  <c r="AL53" i="211" s="1"/>
  <c r="AI51" i="211"/>
  <c r="AI53" i="211" s="1"/>
  <c r="AF51" i="211"/>
  <c r="AF53" i="211" s="1"/>
  <c r="AC51" i="211"/>
  <c r="Z51" i="211"/>
  <c r="W51" i="211"/>
  <c r="T51" i="211"/>
  <c r="N51" i="211"/>
  <c r="N53" i="211" s="1"/>
  <c r="K51" i="211"/>
  <c r="K53" i="211" s="1"/>
  <c r="H51" i="211"/>
  <c r="BL50" i="211"/>
  <c r="BK50" i="211"/>
  <c r="BF50" i="211"/>
  <c r="BE50" i="211"/>
  <c r="BC50" i="211"/>
  <c r="BB50" i="211"/>
  <c r="AZ50" i="211"/>
  <c r="AY50" i="211"/>
  <c r="AW50" i="211"/>
  <c r="AV50" i="211"/>
  <c r="AT50" i="211"/>
  <c r="AS50" i="211"/>
  <c r="AQ50" i="211"/>
  <c r="AP50" i="211"/>
  <c r="AN50" i="211"/>
  <c r="AM50" i="211"/>
  <c r="AK50" i="211"/>
  <c r="AJ50" i="211"/>
  <c r="AH50" i="211"/>
  <c r="AG50" i="211"/>
  <c r="AE50" i="211"/>
  <c r="AD50" i="211"/>
  <c r="AB50" i="211"/>
  <c r="AA50" i="211"/>
  <c r="Y50" i="211"/>
  <c r="X50" i="211"/>
  <c r="V50" i="211"/>
  <c r="U50" i="211"/>
  <c r="S50" i="211"/>
  <c r="R50" i="211"/>
  <c r="Q50" i="211"/>
  <c r="P50" i="211"/>
  <c r="O50" i="211"/>
  <c r="M50" i="211"/>
  <c r="L50" i="211"/>
  <c r="J50" i="211"/>
  <c r="I50" i="211"/>
  <c r="G50" i="211"/>
  <c r="F50" i="211"/>
  <c r="BM49" i="211"/>
  <c r="BI49" i="211"/>
  <c r="BH49" i="211"/>
  <c r="BO49" i="211" s="1"/>
  <c r="Z49" i="211"/>
  <c r="W49" i="211"/>
  <c r="T49" i="211"/>
  <c r="H49" i="211"/>
  <c r="BM48" i="211"/>
  <c r="BI48" i="211"/>
  <c r="BH48" i="211"/>
  <c r="BO48" i="211" s="1"/>
  <c r="BG48" i="211"/>
  <c r="BD48" i="211"/>
  <c r="BA48" i="211"/>
  <c r="AX48" i="211"/>
  <c r="AU48" i="211"/>
  <c r="AR48" i="211"/>
  <c r="AO48" i="211"/>
  <c r="AL48" i="211"/>
  <c r="AI48" i="211"/>
  <c r="AF48" i="211"/>
  <c r="AF50" i="211" s="1"/>
  <c r="AC48" i="211"/>
  <c r="AC50" i="211" s="1"/>
  <c r="Z48" i="211"/>
  <c r="W48" i="211"/>
  <c r="T48" i="211"/>
  <c r="N48" i="211"/>
  <c r="N50" i="211" s="1"/>
  <c r="K48" i="211"/>
  <c r="H48" i="211"/>
  <c r="H50" i="211" s="1"/>
  <c r="BL47" i="211"/>
  <c r="BK47" i="211"/>
  <c r="BF47" i="211"/>
  <c r="BE47" i="211"/>
  <c r="BC47" i="211"/>
  <c r="BB47" i="211"/>
  <c r="AZ47" i="211"/>
  <c r="AY47" i="211"/>
  <c r="AW47" i="211"/>
  <c r="AV47" i="211"/>
  <c r="AT47" i="211"/>
  <c r="AS47" i="211"/>
  <c r="AQ47" i="211"/>
  <c r="AP47" i="211"/>
  <c r="AN47" i="211"/>
  <c r="AM47" i="211"/>
  <c r="AK47" i="211"/>
  <c r="AJ47" i="211"/>
  <c r="AH47" i="211"/>
  <c r="AG47" i="211"/>
  <c r="AE47" i="211"/>
  <c r="AD47" i="211"/>
  <c r="AB47" i="211"/>
  <c r="AA47" i="211"/>
  <c r="Y47" i="211"/>
  <c r="X47" i="211"/>
  <c r="U47" i="211"/>
  <c r="S47" i="211"/>
  <c r="R47" i="211"/>
  <c r="Q47" i="211"/>
  <c r="P47" i="211"/>
  <c r="O47" i="211"/>
  <c r="M47" i="211"/>
  <c r="L47" i="211"/>
  <c r="J47" i="211"/>
  <c r="I47" i="211"/>
  <c r="G47" i="211"/>
  <c r="F47" i="211"/>
  <c r="BM46" i="211"/>
  <c r="BH46" i="211"/>
  <c r="BO46" i="211" s="1"/>
  <c r="Z46" i="211"/>
  <c r="V46" i="211"/>
  <c r="V86" i="211" s="1"/>
  <c r="V91" i="211" s="1"/>
  <c r="T46" i="211"/>
  <c r="H46" i="211"/>
  <c r="BM45" i="211"/>
  <c r="BI45" i="211"/>
  <c r="BH45" i="211"/>
  <c r="BH47" i="211" s="1"/>
  <c r="BG45" i="211"/>
  <c r="BG47" i="211" s="1"/>
  <c r="BD45" i="211"/>
  <c r="BD47" i="211" s="1"/>
  <c r="BA45" i="211"/>
  <c r="BA47" i="211" s="1"/>
  <c r="AX45" i="211"/>
  <c r="AX47" i="211" s="1"/>
  <c r="AU45" i="211"/>
  <c r="AU47" i="211" s="1"/>
  <c r="AR45" i="211"/>
  <c r="AR47" i="211" s="1"/>
  <c r="AO45" i="211"/>
  <c r="AO47" i="211" s="1"/>
  <c r="AL45" i="211"/>
  <c r="AL47" i="211" s="1"/>
  <c r="AI45" i="211"/>
  <c r="AI47" i="211" s="1"/>
  <c r="AF45" i="211"/>
  <c r="AF47" i="211" s="1"/>
  <c r="AC45" i="211"/>
  <c r="AC47" i="211" s="1"/>
  <c r="Z45" i="211"/>
  <c r="W45" i="211"/>
  <c r="T45" i="211"/>
  <c r="N45" i="211"/>
  <c r="N47" i="211" s="1"/>
  <c r="K45" i="211"/>
  <c r="K47" i="211" s="1"/>
  <c r="H45" i="211"/>
  <c r="H47" i="211" s="1"/>
  <c r="BL44" i="211"/>
  <c r="BK44" i="211"/>
  <c r="BG44" i="211"/>
  <c r="BF44" i="211"/>
  <c r="BE44" i="211"/>
  <c r="BD44" i="211"/>
  <c r="BC44" i="211"/>
  <c r="BB44" i="211"/>
  <c r="BA44" i="211"/>
  <c r="AZ44" i="211"/>
  <c r="AY44" i="211"/>
  <c r="AX44" i="211"/>
  <c r="AW44" i="211"/>
  <c r="AV44" i="211"/>
  <c r="AU44" i="211"/>
  <c r="AT44" i="211"/>
  <c r="AS44" i="211"/>
  <c r="AR44" i="211"/>
  <c r="AQ44" i="211"/>
  <c r="AP44" i="211"/>
  <c r="AO44" i="211"/>
  <c r="AN44" i="211"/>
  <c r="AM44" i="211"/>
  <c r="AL44" i="211"/>
  <c r="AK44" i="211"/>
  <c r="AJ44" i="211"/>
  <c r="AI44" i="211"/>
  <c r="AH44" i="211"/>
  <c r="AG44" i="211"/>
  <c r="AE44" i="211"/>
  <c r="AD44" i="211"/>
  <c r="AB44" i="211"/>
  <c r="AA44" i="211"/>
  <c r="Y44" i="211"/>
  <c r="X44" i="211"/>
  <c r="V44" i="211"/>
  <c r="U44" i="211"/>
  <c r="S44" i="211"/>
  <c r="R44" i="211"/>
  <c r="Q44" i="211"/>
  <c r="P44" i="211"/>
  <c r="O44" i="211"/>
  <c r="M44" i="211"/>
  <c r="L44" i="211"/>
  <c r="K44" i="211"/>
  <c r="J44" i="211"/>
  <c r="I44" i="211"/>
  <c r="G44" i="211"/>
  <c r="F44" i="211"/>
  <c r="BM43" i="211"/>
  <c r="BI43" i="211"/>
  <c r="BH43" i="211"/>
  <c r="BO43" i="211" s="1"/>
  <c r="AF43" i="211"/>
  <c r="AC43" i="211"/>
  <c r="Z43" i="211"/>
  <c r="W43" i="211"/>
  <c r="T43" i="211"/>
  <c r="N43" i="211"/>
  <c r="H43" i="211"/>
  <c r="BM42" i="211"/>
  <c r="BI42" i="211"/>
  <c r="BH42" i="211"/>
  <c r="BO42" i="211" s="1"/>
  <c r="AF42" i="211"/>
  <c r="AC42" i="211"/>
  <c r="Z42" i="211"/>
  <c r="W42" i="211"/>
  <c r="T42" i="211"/>
  <c r="H42" i="211"/>
  <c r="BM41" i="211"/>
  <c r="BI41" i="211"/>
  <c r="BH41" i="211"/>
  <c r="AF41" i="211"/>
  <c r="AC41" i="211"/>
  <c r="AC85" i="211" s="1"/>
  <c r="AC90" i="211" s="1"/>
  <c r="Z41" i="211"/>
  <c r="W41" i="211"/>
  <c r="T41" i="211"/>
  <c r="N41" i="211"/>
  <c r="N85" i="211" s="1"/>
  <c r="N90" i="211" s="1"/>
  <c r="H41" i="211"/>
  <c r="BL27" i="211"/>
  <c r="BK27" i="211"/>
  <c r="BG27" i="211"/>
  <c r="BF27" i="211"/>
  <c r="BE27" i="211"/>
  <c r="BD27" i="211"/>
  <c r="BC27" i="211"/>
  <c r="BB27" i="211"/>
  <c r="BA27" i="211"/>
  <c r="AZ27" i="211"/>
  <c r="AY27" i="211"/>
  <c r="AX27" i="211"/>
  <c r="AW27" i="211"/>
  <c r="AV27" i="211"/>
  <c r="AU27" i="211"/>
  <c r="AT27" i="211"/>
  <c r="AS27" i="211"/>
  <c r="AR27" i="211"/>
  <c r="AQ27" i="211"/>
  <c r="AP27" i="211"/>
  <c r="AO27" i="211"/>
  <c r="AN27" i="211"/>
  <c r="AM27" i="211"/>
  <c r="AL27" i="211"/>
  <c r="AK27" i="211"/>
  <c r="AJ27" i="211"/>
  <c r="AI27" i="211"/>
  <c r="AH27" i="211"/>
  <c r="AG27" i="211"/>
  <c r="AF27" i="211"/>
  <c r="AE27" i="211"/>
  <c r="AD27" i="211"/>
  <c r="AC27" i="211"/>
  <c r="AB27" i="211"/>
  <c r="AA27" i="211"/>
  <c r="Y27" i="211"/>
  <c r="X27" i="211"/>
  <c r="V27" i="211"/>
  <c r="U27" i="211"/>
  <c r="S27" i="211"/>
  <c r="R27" i="211"/>
  <c r="Q27" i="211"/>
  <c r="P27" i="211"/>
  <c r="O27" i="211"/>
  <c r="N27" i="211"/>
  <c r="M27" i="211"/>
  <c r="L27" i="211"/>
  <c r="K27" i="211"/>
  <c r="J27" i="211"/>
  <c r="I27" i="211"/>
  <c r="G27" i="211"/>
  <c r="F27" i="211"/>
  <c r="BL26" i="211"/>
  <c r="BK26" i="211"/>
  <c r="BG26" i="211"/>
  <c r="BF26" i="211"/>
  <c r="BE26" i="211"/>
  <c r="BD26" i="211"/>
  <c r="BC26" i="211"/>
  <c r="BB26" i="211"/>
  <c r="BA26" i="211"/>
  <c r="AZ26" i="211"/>
  <c r="AY26" i="211"/>
  <c r="AX26" i="211"/>
  <c r="AW26" i="211"/>
  <c r="AV26" i="211"/>
  <c r="AU26" i="211"/>
  <c r="AT26" i="211"/>
  <c r="AS26" i="211"/>
  <c r="AS28" i="211" s="1"/>
  <c r="AR26" i="211"/>
  <c r="AQ26" i="211"/>
  <c r="AP26" i="211"/>
  <c r="AO26" i="211"/>
  <c r="AN26" i="211"/>
  <c r="AM26" i="211"/>
  <c r="AL26" i="211"/>
  <c r="AK26" i="211"/>
  <c r="AJ26" i="211"/>
  <c r="AI26" i="211"/>
  <c r="AH26" i="211"/>
  <c r="AG26" i="211"/>
  <c r="AF26" i="211"/>
  <c r="AE26" i="211"/>
  <c r="AD26" i="211"/>
  <c r="AC26" i="211"/>
  <c r="AC28" i="211" s="1"/>
  <c r="AB26" i="211"/>
  <c r="AA26" i="211"/>
  <c r="Y26" i="211"/>
  <c r="X26" i="211"/>
  <c r="V26" i="211"/>
  <c r="U26" i="211"/>
  <c r="S26" i="211"/>
  <c r="R26" i="211"/>
  <c r="Q26" i="211"/>
  <c r="P26" i="211"/>
  <c r="O26" i="211"/>
  <c r="N26" i="211"/>
  <c r="M26" i="211"/>
  <c r="L26" i="211"/>
  <c r="K26" i="211"/>
  <c r="J26" i="211"/>
  <c r="I26" i="211"/>
  <c r="G26" i="211"/>
  <c r="F26" i="211"/>
  <c r="BL25" i="211"/>
  <c r="BK25" i="211"/>
  <c r="BG25" i="211"/>
  <c r="BF25" i="211"/>
  <c r="BE25" i="211"/>
  <c r="BD25" i="211"/>
  <c r="BC25" i="211"/>
  <c r="BB25" i="211"/>
  <c r="BA25" i="211"/>
  <c r="AZ25" i="211"/>
  <c r="AY25" i="211"/>
  <c r="AX25" i="211"/>
  <c r="AW25" i="211"/>
  <c r="AV25" i="211"/>
  <c r="AU25" i="211"/>
  <c r="AT25" i="211"/>
  <c r="AS25" i="211"/>
  <c r="AR25" i="211"/>
  <c r="AQ25" i="211"/>
  <c r="AP25" i="211"/>
  <c r="AO25" i="211"/>
  <c r="AN25" i="211"/>
  <c r="AM25" i="211"/>
  <c r="AL25" i="211"/>
  <c r="AK25" i="211"/>
  <c r="AJ25" i="211"/>
  <c r="AI25" i="211"/>
  <c r="AH25" i="211"/>
  <c r="AG25" i="211"/>
  <c r="AF25" i="211"/>
  <c r="AE25" i="211"/>
  <c r="AD25" i="211"/>
  <c r="AC25" i="211"/>
  <c r="AB25" i="211"/>
  <c r="AA25" i="211"/>
  <c r="Y25" i="211"/>
  <c r="X25" i="211"/>
  <c r="V25" i="211"/>
  <c r="U25" i="211"/>
  <c r="S25" i="211"/>
  <c r="R25" i="211"/>
  <c r="G25" i="211"/>
  <c r="F25" i="211"/>
  <c r="BM24" i="211"/>
  <c r="BI24" i="211"/>
  <c r="BH24" i="211"/>
  <c r="BO24" i="211" s="1"/>
  <c r="Z24" i="211"/>
  <c r="W24" i="211"/>
  <c r="T24" i="211"/>
  <c r="H24" i="211"/>
  <c r="BM23" i="211"/>
  <c r="BI23" i="211"/>
  <c r="BH23" i="211"/>
  <c r="BO23" i="211" s="1"/>
  <c r="Z23" i="211"/>
  <c r="W23" i="211"/>
  <c r="T23" i="211"/>
  <c r="H23" i="211"/>
  <c r="BL22" i="211"/>
  <c r="BK22" i="211"/>
  <c r="BG22" i="211"/>
  <c r="BF22" i="211"/>
  <c r="BE22" i="211"/>
  <c r="BD22" i="211"/>
  <c r="BC22" i="211"/>
  <c r="BB22" i="211"/>
  <c r="BA22" i="211"/>
  <c r="AZ22" i="211"/>
  <c r="AY22" i="211"/>
  <c r="AX22" i="211"/>
  <c r="AW22" i="211"/>
  <c r="AV22" i="211"/>
  <c r="AU22" i="211"/>
  <c r="AT22" i="211"/>
  <c r="AS22" i="211"/>
  <c r="AR22" i="211"/>
  <c r="AQ22" i="211"/>
  <c r="AP22" i="211"/>
  <c r="AO22" i="211"/>
  <c r="AN22" i="211"/>
  <c r="AM22" i="211"/>
  <c r="AL22" i="211"/>
  <c r="AK22" i="211"/>
  <c r="AJ22" i="211"/>
  <c r="AI22" i="211"/>
  <c r="AH22" i="211"/>
  <c r="AG22" i="211"/>
  <c r="AF22" i="211"/>
  <c r="AE22" i="211"/>
  <c r="AD22" i="211"/>
  <c r="AC22" i="211"/>
  <c r="AB22" i="211"/>
  <c r="AA22" i="211"/>
  <c r="Y22" i="211"/>
  <c r="X22" i="211"/>
  <c r="V22" i="211"/>
  <c r="U22" i="211"/>
  <c r="S22" i="211"/>
  <c r="R22" i="211"/>
  <c r="G22" i="211"/>
  <c r="F22" i="211"/>
  <c r="BM21" i="211"/>
  <c r="BI21" i="211"/>
  <c r="BH21" i="211"/>
  <c r="Z21" i="211"/>
  <c r="W21" i="211"/>
  <c r="W85" i="211" s="1"/>
  <c r="T21" i="211"/>
  <c r="H21" i="211"/>
  <c r="H85" i="211" s="1"/>
  <c r="BM20" i="211"/>
  <c r="BM80" i="211" s="1"/>
  <c r="BI20" i="211"/>
  <c r="BI80" i="211" s="1"/>
  <c r="BH20" i="211"/>
  <c r="Z20" i="211"/>
  <c r="Z80" i="211" s="1"/>
  <c r="W20" i="211"/>
  <c r="W80" i="211" s="1"/>
  <c r="T20" i="211"/>
  <c r="T80" i="211" s="1"/>
  <c r="H20" i="211"/>
  <c r="BL18" i="211"/>
  <c r="BK18" i="211"/>
  <c r="BG18" i="211"/>
  <c r="BF18" i="211"/>
  <c r="BE18" i="211"/>
  <c r="BD18" i="211"/>
  <c r="BC18" i="211"/>
  <c r="BB18" i="211"/>
  <c r="BA18" i="211"/>
  <c r="AZ18" i="211"/>
  <c r="AY18" i="211"/>
  <c r="AX18" i="211"/>
  <c r="AW18" i="211"/>
  <c r="AV18" i="211"/>
  <c r="AU18" i="211"/>
  <c r="AT18" i="211"/>
  <c r="AS18" i="211"/>
  <c r="AR18" i="211"/>
  <c r="AQ18" i="211"/>
  <c r="AP18" i="211"/>
  <c r="AO18" i="211"/>
  <c r="AN18" i="211"/>
  <c r="AM18" i="211"/>
  <c r="AL18" i="211"/>
  <c r="AK18" i="211"/>
  <c r="AJ18" i="211"/>
  <c r="AI18" i="211"/>
  <c r="AH18" i="211"/>
  <c r="AG18" i="211"/>
  <c r="AF18" i="211"/>
  <c r="AE18" i="211"/>
  <c r="AD18" i="211"/>
  <c r="AC18" i="211"/>
  <c r="AB18" i="211"/>
  <c r="AA18" i="211"/>
  <c r="Y18" i="211"/>
  <c r="X18" i="211"/>
  <c r="V18" i="211"/>
  <c r="U18" i="211"/>
  <c r="S18" i="211"/>
  <c r="R18" i="211"/>
  <c r="Q18" i="211"/>
  <c r="P18" i="211"/>
  <c r="O18" i="211"/>
  <c r="N18" i="211"/>
  <c r="M18" i="211"/>
  <c r="L18" i="211"/>
  <c r="K18" i="211"/>
  <c r="J18" i="211"/>
  <c r="I18" i="211"/>
  <c r="G18" i="211"/>
  <c r="F18" i="211"/>
  <c r="BL17" i="211"/>
  <c r="BK17" i="211"/>
  <c r="BG17" i="211"/>
  <c r="BF17" i="211"/>
  <c r="BE17" i="211"/>
  <c r="BD17" i="211"/>
  <c r="BC17" i="211"/>
  <c r="BB17" i="211"/>
  <c r="BA17" i="211"/>
  <c r="AZ17" i="211"/>
  <c r="AY17" i="211"/>
  <c r="AX17" i="211"/>
  <c r="AW17" i="211"/>
  <c r="AV17" i="211"/>
  <c r="AU17" i="211"/>
  <c r="AT17" i="211"/>
  <c r="AS17" i="211"/>
  <c r="AR17" i="211"/>
  <c r="AQ17" i="211"/>
  <c r="AP17" i="211"/>
  <c r="AO17" i="211"/>
  <c r="AN17" i="211"/>
  <c r="AM17" i="211"/>
  <c r="AL17" i="211"/>
  <c r="AK17" i="211"/>
  <c r="AJ17" i="211"/>
  <c r="AI17" i="211"/>
  <c r="AH17" i="211"/>
  <c r="AG17" i="211"/>
  <c r="AF17" i="211"/>
  <c r="AE17" i="211"/>
  <c r="AD17" i="211"/>
  <c r="AC17" i="211"/>
  <c r="AB17" i="211"/>
  <c r="AA17" i="211"/>
  <c r="Y17" i="211"/>
  <c r="X17" i="211"/>
  <c r="V17" i="211"/>
  <c r="V84" i="211" s="1"/>
  <c r="U17" i="211"/>
  <c r="S17" i="211"/>
  <c r="R17" i="211"/>
  <c r="Q17" i="211"/>
  <c r="P17" i="211"/>
  <c r="O17" i="211"/>
  <c r="N17" i="211"/>
  <c r="M17" i="211"/>
  <c r="L17" i="211"/>
  <c r="K17" i="211"/>
  <c r="J17" i="211"/>
  <c r="I17" i="211"/>
  <c r="G17" i="211"/>
  <c r="F17" i="211"/>
  <c r="F84" i="211" s="1"/>
  <c r="BL16" i="211"/>
  <c r="BK16" i="211"/>
  <c r="BG16" i="211"/>
  <c r="BF16" i="211"/>
  <c r="BE16" i="211"/>
  <c r="BD16" i="211"/>
  <c r="BC16" i="211"/>
  <c r="BB16" i="211"/>
  <c r="BA16" i="211"/>
  <c r="AZ16" i="211"/>
  <c r="AY16" i="211"/>
  <c r="AX16" i="211"/>
  <c r="AW16" i="211"/>
  <c r="AV16" i="211"/>
  <c r="AU16" i="211"/>
  <c r="AT16" i="211"/>
  <c r="AS16" i="211"/>
  <c r="AR16" i="211"/>
  <c r="AQ16" i="211"/>
  <c r="AP16" i="211"/>
  <c r="AO16" i="211"/>
  <c r="AN16" i="211"/>
  <c r="AM16" i="211"/>
  <c r="AL16" i="211"/>
  <c r="AK16" i="211"/>
  <c r="AJ16" i="211"/>
  <c r="AI16" i="211"/>
  <c r="AH16" i="211"/>
  <c r="AG16" i="211"/>
  <c r="AF16" i="211"/>
  <c r="AE16" i="211"/>
  <c r="AD16" i="211"/>
  <c r="AC16" i="211"/>
  <c r="AB16" i="211"/>
  <c r="AA16" i="211"/>
  <c r="Y16" i="211"/>
  <c r="X16" i="211"/>
  <c r="V16" i="211"/>
  <c r="U16" i="211"/>
  <c r="S16" i="211"/>
  <c r="R16" i="211"/>
  <c r="G16" i="211"/>
  <c r="F16" i="211"/>
  <c r="BM15" i="211"/>
  <c r="BI15" i="211"/>
  <c r="BH15" i="211"/>
  <c r="BH87" i="211" s="1"/>
  <c r="Z15" i="211"/>
  <c r="W15" i="211"/>
  <c r="T15" i="211"/>
  <c r="H15" i="211"/>
  <c r="BM14" i="211"/>
  <c r="BM82" i="211" s="1"/>
  <c r="BI14" i="211"/>
  <c r="BH14" i="211"/>
  <c r="BH82" i="211" s="1"/>
  <c r="Z14" i="211"/>
  <c r="Z82" i="211" s="1"/>
  <c r="W14" i="211"/>
  <c r="T14" i="211"/>
  <c r="T82" i="211" s="1"/>
  <c r="H14" i="211"/>
  <c r="BL13" i="211"/>
  <c r="BK13" i="211"/>
  <c r="BG13" i="211"/>
  <c r="BF13" i="211"/>
  <c r="BE13" i="211"/>
  <c r="BD13" i="211"/>
  <c r="BC13" i="211"/>
  <c r="BB13" i="211"/>
  <c r="BA13" i="211"/>
  <c r="AZ13" i="211"/>
  <c r="AY13" i="211"/>
  <c r="AX13" i="211"/>
  <c r="AW13" i="211"/>
  <c r="AV13" i="211"/>
  <c r="AU13" i="211"/>
  <c r="AT13" i="211"/>
  <c r="AS13" i="211"/>
  <c r="AR13" i="211"/>
  <c r="AQ13" i="211"/>
  <c r="AP13" i="211"/>
  <c r="AO13" i="211"/>
  <c r="AN13" i="211"/>
  <c r="AM13" i="211"/>
  <c r="AL13" i="211"/>
  <c r="AK13" i="211"/>
  <c r="AJ13" i="211"/>
  <c r="AI13" i="211"/>
  <c r="AH13" i="211"/>
  <c r="AG13" i="211"/>
  <c r="AF13" i="211"/>
  <c r="AE13" i="211"/>
  <c r="AD13" i="211"/>
  <c r="AC13" i="211"/>
  <c r="AB13" i="211"/>
  <c r="AA13" i="211"/>
  <c r="Y13" i="211"/>
  <c r="X13" i="211"/>
  <c r="V13" i="211"/>
  <c r="U13" i="211"/>
  <c r="S13" i="211"/>
  <c r="R13" i="211"/>
  <c r="G13" i="211"/>
  <c r="F13" i="211"/>
  <c r="BM12" i="211"/>
  <c r="BI12" i="211"/>
  <c r="BH12" i="211"/>
  <c r="Z12" i="211"/>
  <c r="W12" i="211"/>
  <c r="T12" i="211"/>
  <c r="H12" i="211"/>
  <c r="BM11" i="211"/>
  <c r="BI11" i="211"/>
  <c r="BI81" i="211" s="1"/>
  <c r="BH11" i="211"/>
  <c r="Z11" i="211"/>
  <c r="W11" i="211"/>
  <c r="T11" i="211"/>
  <c r="H11" i="211"/>
  <c r="H81" i="211" s="1"/>
  <c r="BL10" i="211"/>
  <c r="BK10" i="211"/>
  <c r="AK10" i="211"/>
  <c r="AJ10" i="211"/>
  <c r="AH10" i="211"/>
  <c r="AG10" i="211"/>
  <c r="AE10" i="211"/>
  <c r="AB10" i="211"/>
  <c r="AA10" i="211"/>
  <c r="Y10" i="211"/>
  <c r="X10" i="211"/>
  <c r="V10" i="211"/>
  <c r="U10" i="211"/>
  <c r="L10" i="211"/>
  <c r="J10" i="211"/>
  <c r="I10" i="211"/>
  <c r="G10" i="211"/>
  <c r="F10" i="211"/>
  <c r="BM9" i="211"/>
  <c r="BM88" i="211" s="1"/>
  <c r="AL9" i="211"/>
  <c r="AL88" i="211" s="1"/>
  <c r="AI9" i="211"/>
  <c r="AI88" i="211" s="1"/>
  <c r="AC9" i="211"/>
  <c r="Z9" i="211"/>
  <c r="W9" i="211"/>
  <c r="W88" i="211" s="1"/>
  <c r="K9" i="211"/>
  <c r="K88" i="211" s="1"/>
  <c r="K93" i="211" s="1"/>
  <c r="H9" i="211"/>
  <c r="BM8" i="211"/>
  <c r="BI8" i="211"/>
  <c r="BH8" i="211"/>
  <c r="BO8" i="211" s="1"/>
  <c r="AR8" i="211"/>
  <c r="AO8" i="211"/>
  <c r="AL8" i="211"/>
  <c r="AI8" i="211"/>
  <c r="AF8" i="211"/>
  <c r="AC8" i="211"/>
  <c r="Z8" i="211"/>
  <c r="W8" i="211"/>
  <c r="T8" i="211"/>
  <c r="N8" i="211"/>
  <c r="K8" i="211"/>
  <c r="H8" i="211"/>
  <c r="BL7" i="211"/>
  <c r="BK7" i="211"/>
  <c r="BK89" i="211" s="1"/>
  <c r="BG7" i="211"/>
  <c r="BF7" i="211"/>
  <c r="BE7" i="211"/>
  <c r="BD7" i="211"/>
  <c r="BC7" i="211"/>
  <c r="BB7" i="211"/>
  <c r="BA7" i="211"/>
  <c r="AZ7" i="211"/>
  <c r="AY7" i="211"/>
  <c r="AX7" i="211"/>
  <c r="AW7" i="211"/>
  <c r="AV7" i="211"/>
  <c r="AU7" i="211"/>
  <c r="AT7" i="211"/>
  <c r="AS7" i="211"/>
  <c r="AQ7" i="211"/>
  <c r="AP7" i="211"/>
  <c r="AN7" i="211"/>
  <c r="AM7" i="211"/>
  <c r="AK7" i="211"/>
  <c r="AJ7" i="211"/>
  <c r="AH7" i="211"/>
  <c r="AG7" i="211"/>
  <c r="AE7" i="211"/>
  <c r="AE89" i="211" s="1"/>
  <c r="AD7" i="211"/>
  <c r="AB7" i="211"/>
  <c r="AA7" i="211"/>
  <c r="Y7" i="211"/>
  <c r="X7" i="211"/>
  <c r="V7" i="211"/>
  <c r="U7" i="211"/>
  <c r="S7" i="211"/>
  <c r="R7" i="211"/>
  <c r="Q7" i="211"/>
  <c r="P7" i="211"/>
  <c r="O7" i="211"/>
  <c r="M7" i="211"/>
  <c r="L7" i="211"/>
  <c r="J7" i="211"/>
  <c r="I7" i="211"/>
  <c r="G7" i="211"/>
  <c r="F7" i="211"/>
  <c r="BM6" i="211"/>
  <c r="BI6" i="211"/>
  <c r="BH6" i="211"/>
  <c r="AR6" i="211"/>
  <c r="AO6" i="211"/>
  <c r="AL6" i="211"/>
  <c r="AL7" i="211" s="1"/>
  <c r="AI6" i="211"/>
  <c r="AI86" i="211" s="1"/>
  <c r="AF6" i="211"/>
  <c r="AC6" i="211"/>
  <c r="Z6" i="211"/>
  <c r="W6" i="211"/>
  <c r="T6" i="211"/>
  <c r="N6" i="211"/>
  <c r="K6" i="211"/>
  <c r="K86" i="211" s="1"/>
  <c r="H6" i="211"/>
  <c r="H86" i="211" s="1"/>
  <c r="BO85" i="211" l="1"/>
  <c r="BM37" i="211"/>
  <c r="BF92" i="211"/>
  <c r="BB92" i="211"/>
  <c r="AX92" i="211"/>
  <c r="AT92" i="211"/>
  <c r="O84" i="211"/>
  <c r="S84" i="211"/>
  <c r="Y84" i="211"/>
  <c r="AD84" i="211"/>
  <c r="AH84" i="211"/>
  <c r="AP84" i="211"/>
  <c r="AT84" i="211"/>
  <c r="AX84" i="211"/>
  <c r="BB84" i="211"/>
  <c r="BF84" i="211"/>
  <c r="T85" i="211"/>
  <c r="T90" i="211" s="1"/>
  <c r="BI85" i="211"/>
  <c r="N81" i="211"/>
  <c r="Z83" i="211"/>
  <c r="BI83" i="211"/>
  <c r="AI81" i="211"/>
  <c r="N87" i="211"/>
  <c r="AO87" i="211"/>
  <c r="AO92" i="211" s="1"/>
  <c r="K82" i="211"/>
  <c r="AL82" i="211"/>
  <c r="J92" i="211"/>
  <c r="Y90" i="211"/>
  <c r="J89" i="211"/>
  <c r="AC88" i="211"/>
  <c r="W81" i="211"/>
  <c r="BM81" i="211"/>
  <c r="BM91" i="211" s="1"/>
  <c r="BI82" i="211"/>
  <c r="W87" i="211"/>
  <c r="BM87" i="211"/>
  <c r="AF86" i="211"/>
  <c r="AR86" i="211"/>
  <c r="F89" i="211"/>
  <c r="H10" i="211"/>
  <c r="AI93" i="211"/>
  <c r="Z81" i="211"/>
  <c r="Z104" i="211" s="1"/>
  <c r="W82" i="211"/>
  <c r="G84" i="211"/>
  <c r="L84" i="211"/>
  <c r="P84" i="211"/>
  <c r="U84" i="211"/>
  <c r="AA84" i="211"/>
  <c r="AE84" i="211"/>
  <c r="AM84" i="211"/>
  <c r="AQ84" i="211"/>
  <c r="AY84" i="211"/>
  <c r="BC84" i="211"/>
  <c r="BG84" i="211"/>
  <c r="BM85" i="211"/>
  <c r="AL85" i="211"/>
  <c r="AL90" i="211" s="1"/>
  <c r="AF81" i="211"/>
  <c r="AF91" i="211" s="1"/>
  <c r="H83" i="211"/>
  <c r="AC83" i="211"/>
  <c r="BM83" i="211"/>
  <c r="BM93" i="211" s="1"/>
  <c r="N92" i="211"/>
  <c r="J93" i="211"/>
  <c r="AH93" i="211"/>
  <c r="AD92" i="211"/>
  <c r="BF91" i="211"/>
  <c r="BB91" i="211"/>
  <c r="AX91" i="211"/>
  <c r="H87" i="211"/>
  <c r="G92" i="211"/>
  <c r="H82" i="211"/>
  <c r="H104" i="211" s="1"/>
  <c r="H91" i="211"/>
  <c r="Y91" i="211"/>
  <c r="Y100" i="211" s="1"/>
  <c r="BI90" i="211"/>
  <c r="BI39" i="211"/>
  <c r="X92" i="211"/>
  <c r="Z39" i="211"/>
  <c r="Z38" i="211"/>
  <c r="Z40" i="211" s="1"/>
  <c r="BH81" i="211"/>
  <c r="BO81" i="211" s="1"/>
  <c r="X90" i="211"/>
  <c r="V92" i="211"/>
  <c r="W38" i="211"/>
  <c r="V90" i="211"/>
  <c r="W92" i="211"/>
  <c r="T86" i="211"/>
  <c r="BO6" i="211"/>
  <c r="BH86" i="211"/>
  <c r="BH91" i="211" s="1"/>
  <c r="G89" i="211"/>
  <c r="X89" i="211"/>
  <c r="AJ89" i="211"/>
  <c r="M9" i="211"/>
  <c r="N9" i="211" s="1"/>
  <c r="H18" i="211"/>
  <c r="BH18" i="211"/>
  <c r="BM92" i="211"/>
  <c r="BO15" i="211"/>
  <c r="H26" i="211"/>
  <c r="H80" i="211"/>
  <c r="H90" i="211" s="1"/>
  <c r="BH26" i="211"/>
  <c r="BH80" i="211"/>
  <c r="BO80" i="211" s="1"/>
  <c r="AF85" i="211"/>
  <c r="AF90" i="211" s="1"/>
  <c r="AI85" i="211"/>
  <c r="AI90" i="211" s="1"/>
  <c r="AU85" i="211"/>
  <c r="AU90" i="211" s="1"/>
  <c r="BG85" i="211"/>
  <c r="BG90" i="211" s="1"/>
  <c r="AC81" i="211"/>
  <c r="AL93" i="211"/>
  <c r="AK89" i="211"/>
  <c r="AX85" i="211"/>
  <c r="AX90" i="211" s="1"/>
  <c r="H93" i="211"/>
  <c r="AC93" i="211"/>
  <c r="AO71" i="211"/>
  <c r="AO81" i="211"/>
  <c r="AF73" i="211"/>
  <c r="AF87" i="211"/>
  <c r="AR73" i="211"/>
  <c r="AR87" i="211"/>
  <c r="AL86" i="211"/>
  <c r="AL91" i="211" s="1"/>
  <c r="AG28" i="211"/>
  <c r="K85" i="211"/>
  <c r="K90" i="211" s="1"/>
  <c r="N86" i="211"/>
  <c r="N91" i="211" s="1"/>
  <c r="AC86" i="211"/>
  <c r="AO86" i="211"/>
  <c r="BM86" i="211"/>
  <c r="U89" i="211"/>
  <c r="AA89" i="211"/>
  <c r="AG89" i="211"/>
  <c r="BL89" i="211"/>
  <c r="H88" i="211"/>
  <c r="Z88" i="211"/>
  <c r="Z93" i="211" s="1"/>
  <c r="T81" i="211"/>
  <c r="T91" i="211" s="1"/>
  <c r="BH92" i="211"/>
  <c r="BO92" i="211" s="1"/>
  <c r="T87" i="211"/>
  <c r="I84" i="211"/>
  <c r="M84" i="211"/>
  <c r="Q84" i="211"/>
  <c r="AB84" i="211"/>
  <c r="AJ84" i="211"/>
  <c r="AN84" i="211"/>
  <c r="AV84" i="211"/>
  <c r="AZ84" i="211"/>
  <c r="BD84" i="211"/>
  <c r="BK84" i="211"/>
  <c r="W90" i="211"/>
  <c r="BM90" i="211"/>
  <c r="Z85" i="211"/>
  <c r="Z90" i="211" s="1"/>
  <c r="H44" i="211"/>
  <c r="AO85" i="211"/>
  <c r="AO90" i="211" s="1"/>
  <c r="BA85" i="211"/>
  <c r="BA90" i="211" s="1"/>
  <c r="BI50" i="211"/>
  <c r="BG53" i="211"/>
  <c r="BG86" i="211"/>
  <c r="BG91" i="211" s="1"/>
  <c r="Z59" i="211"/>
  <c r="Z7" i="211"/>
  <c r="Z86" i="211"/>
  <c r="Z91" i="211" s="1"/>
  <c r="I89" i="211"/>
  <c r="L89" i="211"/>
  <c r="AB89" i="211"/>
  <c r="AH89" i="211"/>
  <c r="T92" i="211"/>
  <c r="J84" i="211"/>
  <c r="R84" i="211"/>
  <c r="X84" i="211"/>
  <c r="AG84" i="211"/>
  <c r="AK84" i="211"/>
  <c r="AO84" i="211"/>
  <c r="AS84" i="211"/>
  <c r="AW84" i="211"/>
  <c r="BA84" i="211"/>
  <c r="BE84" i="211"/>
  <c r="BL84" i="211"/>
  <c r="BH85" i="211"/>
  <c r="AR85" i="211"/>
  <c r="AR90" i="211" s="1"/>
  <c r="BD85" i="211"/>
  <c r="BD90" i="211" s="1"/>
  <c r="BM56" i="211"/>
  <c r="AC59" i="211"/>
  <c r="BI59" i="211"/>
  <c r="T38" i="211"/>
  <c r="T40" i="211" s="1"/>
  <c r="BI38" i="211"/>
  <c r="W39" i="211"/>
  <c r="T83" i="211"/>
  <c r="AF83" i="211"/>
  <c r="AR71" i="211"/>
  <c r="AR84" i="211" s="1"/>
  <c r="AR81" i="211"/>
  <c r="AI87" i="211"/>
  <c r="AI92" i="211" s="1"/>
  <c r="AF82" i="211"/>
  <c r="AR82" i="211"/>
  <c r="AR92" i="211" s="1"/>
  <c r="Z34" i="211"/>
  <c r="BM38" i="211"/>
  <c r="Z37" i="211"/>
  <c r="AL87" i="211"/>
  <c r="AL92" i="211" s="1"/>
  <c r="W83" i="211"/>
  <c r="W93" i="211" s="1"/>
  <c r="BO61" i="211"/>
  <c r="BH83" i="211"/>
  <c r="BO83" i="211" s="1"/>
  <c r="BM69" i="211"/>
  <c r="AU71" i="211"/>
  <c r="AU84" i="211" s="1"/>
  <c r="AU81" i="211"/>
  <c r="AU91" i="211" s="1"/>
  <c r="K73" i="211"/>
  <c r="K87" i="211"/>
  <c r="BI76" i="211"/>
  <c r="AI91" i="211"/>
  <c r="K71" i="211"/>
  <c r="K84" i="211" s="1"/>
  <c r="K81" i="211"/>
  <c r="K91" i="211" s="1"/>
  <c r="AC87" i="211"/>
  <c r="AC92" i="211" s="1"/>
  <c r="T37" i="211"/>
  <c r="BI37" i="211"/>
  <c r="BM39" i="211"/>
  <c r="H39" i="211"/>
  <c r="H38" i="211"/>
  <c r="BH39" i="211"/>
  <c r="BO39" i="211" s="1"/>
  <c r="BH38" i="211"/>
  <c r="BO38" i="211" s="1"/>
  <c r="BH37" i="211"/>
  <c r="BO37" i="211" s="1"/>
  <c r="BJ35" i="211"/>
  <c r="BN35" i="211" s="1"/>
  <c r="BQ35" i="211" s="1"/>
  <c r="Y40" i="211"/>
  <c r="V40" i="211"/>
  <c r="BO36" i="211"/>
  <c r="BJ32" i="211"/>
  <c r="BN32" i="211" s="1"/>
  <c r="BQ32" i="211" s="1"/>
  <c r="U40" i="211"/>
  <c r="W37" i="211"/>
  <c r="H37" i="211"/>
  <c r="Z31" i="211"/>
  <c r="AC10" i="211"/>
  <c r="AW28" i="211"/>
  <c r="BL104" i="211"/>
  <c r="F93" i="211"/>
  <c r="H31" i="211"/>
  <c r="T34" i="211"/>
  <c r="BI34" i="211"/>
  <c r="G40" i="211"/>
  <c r="K40" i="211"/>
  <c r="O40" i="211"/>
  <c r="S40" i="211"/>
  <c r="X40" i="211"/>
  <c r="BK40" i="211"/>
  <c r="BJ36" i="211"/>
  <c r="T17" i="211"/>
  <c r="Z22" i="211"/>
  <c r="BM63" i="211"/>
  <c r="BL105" i="211"/>
  <c r="T31" i="211"/>
  <c r="BI31" i="211"/>
  <c r="BJ33" i="211"/>
  <c r="BJ34" i="211" s="1"/>
  <c r="BM34" i="211"/>
  <c r="L40" i="211"/>
  <c r="P40" i="211"/>
  <c r="AD40" i="211"/>
  <c r="AH40" i="211"/>
  <c r="AL40" i="211"/>
  <c r="AP40" i="211"/>
  <c r="AT40" i="211"/>
  <c r="AX40" i="211"/>
  <c r="BB40" i="211"/>
  <c r="BF40" i="211"/>
  <c r="BL40" i="211"/>
  <c r="H34" i="211"/>
  <c r="Z44" i="211"/>
  <c r="BI44" i="211"/>
  <c r="BJ43" i="211"/>
  <c r="BN43" i="211" s="1"/>
  <c r="BQ43" i="211" s="1"/>
  <c r="AC44" i="211"/>
  <c r="AA106" i="211"/>
  <c r="BM31" i="211"/>
  <c r="AA40" i="211"/>
  <c r="AE40" i="211"/>
  <c r="AI40" i="211"/>
  <c r="AM40" i="211"/>
  <c r="AQ40" i="211"/>
  <c r="AU40" i="211"/>
  <c r="AY40" i="211"/>
  <c r="BC40" i="211"/>
  <c r="BG40" i="211"/>
  <c r="H25" i="211"/>
  <c r="W46" i="211"/>
  <c r="W47" i="211" s="1"/>
  <c r="BJ70" i="211"/>
  <c r="BJ71" i="211" s="1"/>
  <c r="BJ29" i="211"/>
  <c r="W31" i="211"/>
  <c r="W34" i="211"/>
  <c r="F40" i="211"/>
  <c r="BJ30" i="211"/>
  <c r="BM44" i="211"/>
  <c r="AC53" i="211"/>
  <c r="BH31" i="211"/>
  <c r="BO31" i="211" s="1"/>
  <c r="BH34" i="211"/>
  <c r="BO34" i="211" s="1"/>
  <c r="R19" i="211"/>
  <c r="T50" i="211"/>
  <c r="BM50" i="211"/>
  <c r="T53" i="211"/>
  <c r="BJ6" i="211"/>
  <c r="BN6" i="211" s="1"/>
  <c r="Z13" i="211"/>
  <c r="BO12" i="211"/>
  <c r="Y28" i="211"/>
  <c r="Z56" i="211"/>
  <c r="AB105" i="211"/>
  <c r="T26" i="211"/>
  <c r="BJ21" i="211"/>
  <c r="BN21" i="211" s="1"/>
  <c r="U28" i="211"/>
  <c r="T44" i="211"/>
  <c r="AF44" i="211"/>
  <c r="H59" i="211"/>
  <c r="T66" i="211"/>
  <c r="AF66" i="211"/>
  <c r="W79" i="211"/>
  <c r="BL19" i="211"/>
  <c r="Q28" i="211"/>
  <c r="AI10" i="211"/>
  <c r="F19" i="211"/>
  <c r="K19" i="211"/>
  <c r="O19" i="211"/>
  <c r="S19" i="211"/>
  <c r="AL19" i="211"/>
  <c r="BB19" i="211"/>
  <c r="H27" i="211"/>
  <c r="H28" i="211" s="1"/>
  <c r="BM25" i="211"/>
  <c r="AK28" i="211"/>
  <c r="AO28" i="211"/>
  <c r="BA28" i="211"/>
  <c r="BE28" i="211"/>
  <c r="H53" i="211"/>
  <c r="W56" i="211"/>
  <c r="AI56" i="211"/>
  <c r="W63" i="211"/>
  <c r="BH63" i="211"/>
  <c r="BO63" i="211" s="1"/>
  <c r="W69" i="211"/>
  <c r="AI69" i="211"/>
  <c r="AI84" i="211" s="1"/>
  <c r="BJ75" i="211"/>
  <c r="BN75" i="211" s="1"/>
  <c r="BM76" i="211"/>
  <c r="H17" i="211"/>
  <c r="AD19" i="211"/>
  <c r="AT19" i="211"/>
  <c r="I28" i="211"/>
  <c r="M28" i="211"/>
  <c r="AB28" i="211"/>
  <c r="AF28" i="211"/>
  <c r="AJ28" i="211"/>
  <c r="AN28" i="211"/>
  <c r="AR28" i="211"/>
  <c r="AV28" i="211"/>
  <c r="AZ28" i="211"/>
  <c r="BD28" i="211"/>
  <c r="H56" i="211"/>
  <c r="H63" i="211"/>
  <c r="Z63" i="211"/>
  <c r="BI63" i="211"/>
  <c r="AI73" i="211"/>
  <c r="AH19" i="211"/>
  <c r="AH94" i="211" s="1"/>
  <c r="AP19" i="211"/>
  <c r="N7" i="211"/>
  <c r="BH17" i="211"/>
  <c r="T18" i="211"/>
  <c r="BI13" i="211"/>
  <c r="BI18" i="211"/>
  <c r="V19" i="211"/>
  <c r="AR50" i="211"/>
  <c r="AC56" i="211"/>
  <c r="BI56" i="211"/>
  <c r="AC69" i="211"/>
  <c r="BH69" i="211"/>
  <c r="BO69" i="211" s="1"/>
  <c r="BO67" i="211"/>
  <c r="L105" i="211"/>
  <c r="Y19" i="211"/>
  <c r="AX19" i="211"/>
  <c r="BF19" i="211"/>
  <c r="BM59" i="211"/>
  <c r="Z10" i="211"/>
  <c r="AL10" i="211"/>
  <c r="BI17" i="211"/>
  <c r="W18" i="211"/>
  <c r="BM13" i="211"/>
  <c r="J19" i="211"/>
  <c r="N19" i="211"/>
  <c r="Z25" i="211"/>
  <c r="BD50" i="211"/>
  <c r="H79" i="211"/>
  <c r="AI79" i="211"/>
  <c r="I19" i="211"/>
  <c r="M19" i="211"/>
  <c r="Q19" i="211"/>
  <c r="AB19" i="211"/>
  <c r="AF19" i="211"/>
  <c r="AJ19" i="211"/>
  <c r="AJ94" i="211" s="1"/>
  <c r="AN19" i="211"/>
  <c r="AR19" i="211"/>
  <c r="AV19" i="211"/>
  <c r="AZ19" i="211"/>
  <c r="BD19" i="211"/>
  <c r="BJ23" i="211"/>
  <c r="BN23" i="211" s="1"/>
  <c r="BQ23" i="211" s="1"/>
  <c r="BI25" i="211"/>
  <c r="BO26" i="211"/>
  <c r="AD28" i="211"/>
  <c r="AH28" i="211"/>
  <c r="AL28" i="211"/>
  <c r="AP28" i="211"/>
  <c r="AT28" i="211"/>
  <c r="AX28" i="211"/>
  <c r="BB28" i="211"/>
  <c r="BF28" i="211"/>
  <c r="W44" i="211"/>
  <c r="BH44" i="211"/>
  <c r="BO44" i="211" s="1"/>
  <c r="Z50" i="211"/>
  <c r="BJ49" i="211"/>
  <c r="BN49" i="211" s="1"/>
  <c r="BQ49" i="211" s="1"/>
  <c r="BH53" i="211"/>
  <c r="T63" i="211"/>
  <c r="AF63" i="211"/>
  <c r="AF84" i="211" s="1"/>
  <c r="BO60" i="211"/>
  <c r="BJ64" i="211"/>
  <c r="AC66" i="211"/>
  <c r="BM66" i="211"/>
  <c r="W66" i="211"/>
  <c r="BJ68" i="211"/>
  <c r="BN68" i="211" s="1"/>
  <c r="BQ68" i="211" s="1"/>
  <c r="H76" i="211"/>
  <c r="W76" i="211"/>
  <c r="AI76" i="211"/>
  <c r="BH76" i="211"/>
  <c r="BO76" i="211" s="1"/>
  <c r="N79" i="211"/>
  <c r="AC79" i="211"/>
  <c r="AO79" i="211"/>
  <c r="BM79" i="211"/>
  <c r="AJ100" i="211"/>
  <c r="AP100" i="211"/>
  <c r="AJ105" i="211"/>
  <c r="X19" i="211"/>
  <c r="AC19" i="211"/>
  <c r="AG19" i="211"/>
  <c r="AK19" i="211"/>
  <c r="AK94" i="211" s="1"/>
  <c r="AO19" i="211"/>
  <c r="AS19" i="211"/>
  <c r="AW19" i="211"/>
  <c r="BA19" i="211"/>
  <c r="BE19" i="211"/>
  <c r="BK19" i="211"/>
  <c r="G28" i="211"/>
  <c r="L28" i="211"/>
  <c r="P28" i="211"/>
  <c r="AA28" i="211"/>
  <c r="AE28" i="211"/>
  <c r="AI28" i="211"/>
  <c r="AM28" i="211"/>
  <c r="AQ28" i="211"/>
  <c r="AU28" i="211"/>
  <c r="AY28" i="211"/>
  <c r="BC28" i="211"/>
  <c r="BG28" i="211"/>
  <c r="BO53" i="211"/>
  <c r="BA53" i="211"/>
  <c r="BJ57" i="211"/>
  <c r="BN57" i="211" s="1"/>
  <c r="T59" i="211"/>
  <c r="AF59" i="211"/>
  <c r="H69" i="211"/>
  <c r="K76" i="211"/>
  <c r="Z76" i="211"/>
  <c r="AL76" i="211"/>
  <c r="T79" i="211"/>
  <c r="AF79" i="211"/>
  <c r="AR79" i="211"/>
  <c r="F91" i="211"/>
  <c r="U105" i="211"/>
  <c r="G19" i="211"/>
  <c r="L19" i="211"/>
  <c r="P19" i="211"/>
  <c r="U19" i="211"/>
  <c r="U94" i="211" s="1"/>
  <c r="AA19" i="211"/>
  <c r="AE19" i="211"/>
  <c r="AI19" i="211"/>
  <c r="AM19" i="211"/>
  <c r="AQ19" i="211"/>
  <c r="AU19" i="211"/>
  <c r="AY19" i="211"/>
  <c r="BC19" i="211"/>
  <c r="BG19" i="211"/>
  <c r="BO20" i="211"/>
  <c r="BH25" i="211"/>
  <c r="BO25" i="211" s="1"/>
  <c r="X28" i="211"/>
  <c r="BL28" i="211"/>
  <c r="BO41" i="211"/>
  <c r="Z47" i="211"/>
  <c r="V47" i="211"/>
  <c r="V89" i="211" s="1"/>
  <c r="W50" i="211"/>
  <c r="W53" i="211"/>
  <c r="BJ52" i="211"/>
  <c r="BN52" i="211" s="1"/>
  <c r="BQ52" i="211" s="1"/>
  <c r="BJ54" i="211"/>
  <c r="BN54" i="211" s="1"/>
  <c r="BQ54" i="211" s="1"/>
  <c r="T56" i="211"/>
  <c r="AF56" i="211"/>
  <c r="W59" i="211"/>
  <c r="AI59" i="211"/>
  <c r="AC63" i="211"/>
  <c r="H66" i="211"/>
  <c r="Z66" i="211"/>
  <c r="BI66" i="211"/>
  <c r="N73" i="211"/>
  <c r="T76" i="211"/>
  <c r="AF76" i="211"/>
  <c r="AR76" i="211"/>
  <c r="BJ77" i="211"/>
  <c r="BN77" i="211" s="1"/>
  <c r="BQ77" i="211" s="1"/>
  <c r="Z79" i="211"/>
  <c r="AL79" i="211"/>
  <c r="BI79" i="211"/>
  <c r="X105" i="211"/>
  <c r="BI19" i="211"/>
  <c r="BO18" i="211"/>
  <c r="W10" i="211"/>
  <c r="BM18" i="211"/>
  <c r="K28" i="211"/>
  <c r="S28" i="211"/>
  <c r="BK28" i="211"/>
  <c r="BJ74" i="211"/>
  <c r="BN74" i="211" s="1"/>
  <c r="BQ74" i="211" s="1"/>
  <c r="L104" i="211"/>
  <c r="L108" i="211" s="1"/>
  <c r="L106" i="211"/>
  <c r="K7" i="211"/>
  <c r="W7" i="211"/>
  <c r="AI7" i="211"/>
  <c r="BJ8" i="211"/>
  <c r="T13" i="211"/>
  <c r="BH13" i="211"/>
  <c r="BO13" i="211" s="1"/>
  <c r="T16" i="211"/>
  <c r="BH16" i="211"/>
  <c r="BO16" i="211" s="1"/>
  <c r="BM17" i="211"/>
  <c r="Z18" i="211"/>
  <c r="BJ20" i="211"/>
  <c r="Z27" i="211"/>
  <c r="BM27" i="211"/>
  <c r="W22" i="211"/>
  <c r="T27" i="211"/>
  <c r="T28" i="211" s="1"/>
  <c r="BD53" i="211"/>
  <c r="BJ51" i="211"/>
  <c r="BH56" i="211"/>
  <c r="BO56" i="211" s="1"/>
  <c r="BO54" i="211"/>
  <c r="BH59" i="211"/>
  <c r="BO59" i="211" s="1"/>
  <c r="BO57" i="211"/>
  <c r="BJ61" i="211"/>
  <c r="BO71" i="211"/>
  <c r="N76" i="211"/>
  <c r="BH79" i="211"/>
  <c r="BO79" i="211" s="1"/>
  <c r="BL106" i="211"/>
  <c r="K10" i="211"/>
  <c r="BJ14" i="211"/>
  <c r="W16" i="211"/>
  <c r="BI26" i="211"/>
  <c r="AL50" i="211"/>
  <c r="P104" i="211"/>
  <c r="T7" i="211"/>
  <c r="AF7" i="211"/>
  <c r="AR7" i="211"/>
  <c r="BH7" i="211"/>
  <c r="BM10" i="211"/>
  <c r="H13" i="211"/>
  <c r="H16" i="211"/>
  <c r="BI16" i="211"/>
  <c r="BM16" i="211"/>
  <c r="Z17" i="211"/>
  <c r="BM26" i="211"/>
  <c r="H105" i="211"/>
  <c r="T22" i="211"/>
  <c r="BH22" i="211"/>
  <c r="BO22" i="211" s="1"/>
  <c r="T25" i="211"/>
  <c r="Z26" i="211"/>
  <c r="BH50" i="211"/>
  <c r="BO50" i="211" s="1"/>
  <c r="BJ55" i="211"/>
  <c r="BJ58" i="211"/>
  <c r="BJ59" i="211" s="1"/>
  <c r="BH66" i="211"/>
  <c r="BO66" i="211" s="1"/>
  <c r="BH73" i="211"/>
  <c r="BO73" i="211" s="1"/>
  <c r="BO72" i="211"/>
  <c r="AC76" i="211"/>
  <c r="K79" i="211"/>
  <c r="BJ78" i="211"/>
  <c r="AB104" i="211"/>
  <c r="AB108" i="211" s="1"/>
  <c r="AJ104" i="211"/>
  <c r="AJ108" i="211" s="1"/>
  <c r="AN104" i="211"/>
  <c r="AV104" i="211"/>
  <c r="AV108" i="211" s="1"/>
  <c r="AZ104" i="211"/>
  <c r="AZ108" i="211" s="1"/>
  <c r="BD104" i="211"/>
  <c r="BD108" i="211" s="1"/>
  <c r="BJ11" i="211"/>
  <c r="W13" i="211"/>
  <c r="W27" i="211"/>
  <c r="O28" i="211"/>
  <c r="K50" i="211"/>
  <c r="BJ48" i="211"/>
  <c r="AX50" i="211"/>
  <c r="BN64" i="211"/>
  <c r="BM71" i="211"/>
  <c r="BN70" i="211"/>
  <c r="H7" i="211"/>
  <c r="AC7" i="211"/>
  <c r="AO7" i="211"/>
  <c r="BI7" i="211"/>
  <c r="BM7" i="211"/>
  <c r="AD9" i="211"/>
  <c r="AD88" i="211" s="1"/>
  <c r="AD93" i="211" s="1"/>
  <c r="AM9" i="211"/>
  <c r="AM88" i="211" s="1"/>
  <c r="AM93" i="211" s="1"/>
  <c r="BO11" i="211"/>
  <c r="BJ12" i="211"/>
  <c r="BO14" i="211"/>
  <c r="BJ15" i="211"/>
  <c r="Z16" i="211"/>
  <c r="W17" i="211"/>
  <c r="BN20" i="211"/>
  <c r="BI27" i="211"/>
  <c r="BO21" i="211"/>
  <c r="H22" i="211"/>
  <c r="BI22" i="211"/>
  <c r="BM22" i="211"/>
  <c r="W25" i="211"/>
  <c r="BJ24" i="211"/>
  <c r="BJ25" i="211" s="1"/>
  <c r="W26" i="211"/>
  <c r="F28" i="211"/>
  <c r="J28" i="211"/>
  <c r="J94" i="211" s="1"/>
  <c r="N28" i="211"/>
  <c r="R28" i="211"/>
  <c r="V28" i="211"/>
  <c r="BH27" i="211"/>
  <c r="BJ45" i="211"/>
  <c r="BM47" i="211"/>
  <c r="BO47" i="211"/>
  <c r="Z53" i="211"/>
  <c r="BN55" i="211"/>
  <c r="BQ55" i="211" s="1"/>
  <c r="BJ62" i="211"/>
  <c r="BN62" i="211" s="1"/>
  <c r="BQ62" i="211" s="1"/>
  <c r="BJ65" i="211"/>
  <c r="BN65" i="211" s="1"/>
  <c r="BQ65" i="211" s="1"/>
  <c r="Y105" i="211"/>
  <c r="Y73" i="211"/>
  <c r="Y89" i="211" s="1"/>
  <c r="BI72" i="211"/>
  <c r="BI73" i="211" s="1"/>
  <c r="Z72" i="211"/>
  <c r="Z73" i="211" s="1"/>
  <c r="AO76" i="211"/>
  <c r="X104" i="211"/>
  <c r="BJ41" i="211"/>
  <c r="N44" i="211"/>
  <c r="AO50" i="211"/>
  <c r="BA50" i="211"/>
  <c r="AX53" i="211"/>
  <c r="N56" i="211"/>
  <c r="N59" i="211"/>
  <c r="BJ60" i="211"/>
  <c r="N63" i="211"/>
  <c r="N84" i="211" s="1"/>
  <c r="BJ67" i="211"/>
  <c r="AL69" i="211"/>
  <c r="AL84" i="211" s="1"/>
  <c r="I104" i="211"/>
  <c r="I106" i="211"/>
  <c r="M104" i="211"/>
  <c r="Q104" i="211"/>
  <c r="U106" i="211"/>
  <c r="U104" i="211"/>
  <c r="Y104" i="211"/>
  <c r="AC104" i="211"/>
  <c r="AG104" i="211"/>
  <c r="AG106" i="211"/>
  <c r="AK104" i="211"/>
  <c r="AK106" i="211"/>
  <c r="AS104" i="211"/>
  <c r="AW104" i="211"/>
  <c r="BA104" i="211"/>
  <c r="BE104" i="211"/>
  <c r="BE108" i="211" s="1"/>
  <c r="BJ42" i="211"/>
  <c r="BN42" i="211" s="1"/>
  <c r="BQ42" i="211" s="1"/>
  <c r="BO45" i="211"/>
  <c r="BI46" i="211"/>
  <c r="BI47" i="211" s="1"/>
  <c r="T47" i="211"/>
  <c r="AU53" i="211"/>
  <c r="BO70" i="211"/>
  <c r="T71" i="211"/>
  <c r="AC73" i="211"/>
  <c r="AO73" i="211"/>
  <c r="BO75" i="211"/>
  <c r="F104" i="211"/>
  <c r="F90" i="211"/>
  <c r="J104" i="211"/>
  <c r="J106" i="211"/>
  <c r="N104" i="211"/>
  <c r="R104" i="211"/>
  <c r="R108" i="211" s="1"/>
  <c r="V104" i="211"/>
  <c r="V108" i="211" s="1"/>
  <c r="AD104" i="211"/>
  <c r="AD108" i="211" s="1"/>
  <c r="AH104" i="211"/>
  <c r="AP104" i="211"/>
  <c r="AP108" i="211" s="1"/>
  <c r="AT104" i="211"/>
  <c r="AX104" i="211"/>
  <c r="BB104" i="211"/>
  <c r="BF104" i="211"/>
  <c r="AI50" i="211"/>
  <c r="AU50" i="211"/>
  <c r="BG50" i="211"/>
  <c r="G104" i="211"/>
  <c r="G108" i="211" s="1"/>
  <c r="O104" i="211"/>
  <c r="O108" i="211" s="1"/>
  <c r="S104" i="211"/>
  <c r="S108" i="211" s="1"/>
  <c r="AA104" i="211"/>
  <c r="AA108" i="211" s="1"/>
  <c r="AE104" i="211"/>
  <c r="AE106" i="211"/>
  <c r="AI104" i="211"/>
  <c r="AM104" i="211"/>
  <c r="AQ104" i="211"/>
  <c r="AY104" i="211"/>
  <c r="BC104" i="211"/>
  <c r="BG104" i="211"/>
  <c r="BK104" i="211"/>
  <c r="BK106" i="211"/>
  <c r="I105" i="211"/>
  <c r="AG105" i="211"/>
  <c r="AK105" i="211"/>
  <c r="F105" i="211"/>
  <c r="J105" i="211"/>
  <c r="V105" i="211"/>
  <c r="AH105" i="211"/>
  <c r="G105" i="211"/>
  <c r="AA105" i="211"/>
  <c r="AE105" i="211"/>
  <c r="BK105" i="211"/>
  <c r="AA25" i="210"/>
  <c r="Z25" i="210"/>
  <c r="Y25" i="210"/>
  <c r="X25" i="210"/>
  <c r="W25" i="210"/>
  <c r="V25" i="210"/>
  <c r="U25" i="210"/>
  <c r="T25" i="210"/>
  <c r="S25" i="210"/>
  <c r="R25" i="210"/>
  <c r="Q25" i="210"/>
  <c r="P25" i="210"/>
  <c r="O25" i="210"/>
  <c r="N25" i="210"/>
  <c r="M25" i="210"/>
  <c r="L25" i="210"/>
  <c r="K25" i="210"/>
  <c r="J25" i="210"/>
  <c r="I25" i="210"/>
  <c r="H25" i="210"/>
  <c r="G25" i="210"/>
  <c r="F25" i="210"/>
  <c r="E25" i="210"/>
  <c r="AA16" i="210"/>
  <c r="Z16" i="210"/>
  <c r="Y16" i="210"/>
  <c r="X16" i="210"/>
  <c r="W16" i="210"/>
  <c r="V16" i="210"/>
  <c r="U16" i="210"/>
  <c r="T16" i="210"/>
  <c r="S16" i="210"/>
  <c r="R16" i="210"/>
  <c r="Q16" i="210"/>
  <c r="P16" i="210"/>
  <c r="O16" i="210"/>
  <c r="N16" i="210"/>
  <c r="M16" i="210"/>
  <c r="L16" i="210"/>
  <c r="K16" i="210"/>
  <c r="J16" i="210"/>
  <c r="I16" i="210"/>
  <c r="H16" i="210"/>
  <c r="G16" i="210"/>
  <c r="F16" i="210"/>
  <c r="E16" i="210"/>
  <c r="D16" i="210"/>
  <c r="AA15" i="210"/>
  <c r="Z15" i="210"/>
  <c r="Y15" i="210"/>
  <c r="X15" i="210"/>
  <c r="W15" i="210"/>
  <c r="V15" i="210"/>
  <c r="U15" i="210"/>
  <c r="T15" i="210"/>
  <c r="S15" i="210"/>
  <c r="R15" i="210"/>
  <c r="Q15" i="210"/>
  <c r="P15" i="210"/>
  <c r="O15" i="210"/>
  <c r="N15" i="210"/>
  <c r="M15" i="210"/>
  <c r="L15" i="210"/>
  <c r="K15" i="210"/>
  <c r="J15" i="210"/>
  <c r="I15" i="210"/>
  <c r="H15" i="210"/>
  <c r="G15" i="210"/>
  <c r="F15" i="210"/>
  <c r="E15" i="210"/>
  <c r="D15" i="210"/>
  <c r="AA13" i="210"/>
  <c r="Z13" i="210"/>
  <c r="Y13" i="210"/>
  <c r="X13" i="210"/>
  <c r="W13" i="210"/>
  <c r="V13" i="210"/>
  <c r="U13" i="210"/>
  <c r="T13" i="210"/>
  <c r="S13" i="210"/>
  <c r="R13" i="210"/>
  <c r="Q13" i="210"/>
  <c r="P13" i="210"/>
  <c r="O13" i="210"/>
  <c r="N13" i="210"/>
  <c r="M13" i="210"/>
  <c r="L13" i="210"/>
  <c r="K13" i="210"/>
  <c r="J13" i="210"/>
  <c r="I13" i="210"/>
  <c r="H13" i="210"/>
  <c r="G13" i="210"/>
  <c r="F13" i="210"/>
  <c r="E13" i="210"/>
  <c r="D13" i="210"/>
  <c r="AA12" i="210"/>
  <c r="Z12" i="210"/>
  <c r="Y12" i="210"/>
  <c r="X12" i="210"/>
  <c r="W12" i="210"/>
  <c r="V12" i="210"/>
  <c r="U12" i="210"/>
  <c r="T12" i="210"/>
  <c r="S12" i="210"/>
  <c r="R12" i="210"/>
  <c r="Q12" i="210"/>
  <c r="P12" i="210"/>
  <c r="O12" i="210"/>
  <c r="N12" i="210"/>
  <c r="M12" i="210"/>
  <c r="L12" i="210"/>
  <c r="K12" i="210"/>
  <c r="J12" i="210"/>
  <c r="I12" i="210"/>
  <c r="H12" i="210"/>
  <c r="G12" i="210"/>
  <c r="F12" i="210"/>
  <c r="E12" i="210"/>
  <c r="D12" i="210"/>
  <c r="Y108" i="211" l="1"/>
  <c r="BJ76" i="211"/>
  <c r="BJ7" i="211"/>
  <c r="BM84" i="211"/>
  <c r="AG94" i="211"/>
  <c r="Y94" i="211"/>
  <c r="P108" i="211"/>
  <c r="AE94" i="211"/>
  <c r="L94" i="211"/>
  <c r="L110" i="211" s="1"/>
  <c r="AR91" i="211"/>
  <c r="W40" i="211"/>
  <c r="BO86" i="211"/>
  <c r="AL94" i="211"/>
  <c r="M108" i="211"/>
  <c r="BO91" i="211"/>
  <c r="V94" i="211"/>
  <c r="AI105" i="211"/>
  <c r="AT108" i="211"/>
  <c r="AL89" i="211"/>
  <c r="BJ80" i="211"/>
  <c r="BK94" i="211"/>
  <c r="AC84" i="211"/>
  <c r="AC108" i="211" s="1"/>
  <c r="AA94" i="211"/>
  <c r="AB94" i="211"/>
  <c r="I94" i="211"/>
  <c r="F94" i="211"/>
  <c r="K92" i="211"/>
  <c r="BI40" i="211"/>
  <c r="BL108" i="211"/>
  <c r="X106" i="211"/>
  <c r="BL94" i="211"/>
  <c r="H92" i="211"/>
  <c r="G94" i="211"/>
  <c r="X94" i="211"/>
  <c r="X108" i="211"/>
  <c r="BH90" i="211"/>
  <c r="BO90" i="211" s="1"/>
  <c r="BJ37" i="211"/>
  <c r="BJ38" i="211"/>
  <c r="BH19" i="211"/>
  <c r="BO19" i="211" s="1"/>
  <c r="BH84" i="211"/>
  <c r="BO84" i="211" s="1"/>
  <c r="BN58" i="211"/>
  <c r="BQ58" i="211" s="1"/>
  <c r="BI28" i="211"/>
  <c r="BJ83" i="211"/>
  <c r="AI89" i="211"/>
  <c r="AI94" i="211"/>
  <c r="H84" i="211"/>
  <c r="H108" i="211" s="1"/>
  <c r="T84" i="211"/>
  <c r="AF92" i="211"/>
  <c r="Z89" i="211"/>
  <c r="BJ81" i="211"/>
  <c r="AO91" i="211"/>
  <c r="Z87" i="211"/>
  <c r="Z92" i="211" s="1"/>
  <c r="Z106" i="211" s="1"/>
  <c r="W86" i="211"/>
  <c r="W91" i="211" s="1"/>
  <c r="W106" i="211" s="1"/>
  <c r="AC89" i="211"/>
  <c r="AC94" i="211"/>
  <c r="W89" i="211"/>
  <c r="BI84" i="211"/>
  <c r="F106" i="211"/>
  <c r="W84" i="211"/>
  <c r="BM89" i="211"/>
  <c r="H89" i="211"/>
  <c r="H109" i="211" s="1"/>
  <c r="Z84" i="211"/>
  <c r="Z108" i="211" s="1"/>
  <c r="BJ82" i="211"/>
  <c r="N10" i="211"/>
  <c r="N89" i="211" s="1"/>
  <c r="N88" i="211"/>
  <c r="N93" i="211" s="1"/>
  <c r="K89" i="211"/>
  <c r="K94" i="211"/>
  <c r="K104" i="211"/>
  <c r="K108" i="211" s="1"/>
  <c r="AC91" i="211"/>
  <c r="AC106" i="211" s="1"/>
  <c r="M10" i="211"/>
  <c r="M88" i="211"/>
  <c r="BI86" i="211"/>
  <c r="BI91" i="211" s="1"/>
  <c r="BJ85" i="211"/>
  <c r="BJ90" i="211" s="1"/>
  <c r="BI87" i="211"/>
  <c r="BI92" i="211" s="1"/>
  <c r="BL110" i="211"/>
  <c r="BJ39" i="211"/>
  <c r="H40" i="211"/>
  <c r="BJ46" i="211"/>
  <c r="BN46" i="211" s="1"/>
  <c r="BQ46" i="211" s="1"/>
  <c r="BO17" i="211"/>
  <c r="BN33" i="211"/>
  <c r="BN34" i="211" s="1"/>
  <c r="BQ34" i="211" s="1"/>
  <c r="AE108" i="211"/>
  <c r="I108" i="211"/>
  <c r="U110" i="211"/>
  <c r="AB106" i="211"/>
  <c r="AB110" i="211" s="1"/>
  <c r="BN36" i="211"/>
  <c r="BL109" i="211"/>
  <c r="T19" i="211"/>
  <c r="BH40" i="211"/>
  <c r="BO40" i="211" s="1"/>
  <c r="BN30" i="211"/>
  <c r="BJ31" i="211"/>
  <c r="AJ106" i="211"/>
  <c r="O9" i="211"/>
  <c r="P9" i="211" s="1"/>
  <c r="P88" i="211" s="1"/>
  <c r="P93" i="211" s="1"/>
  <c r="AJ109" i="211"/>
  <c r="L109" i="211"/>
  <c r="BM40" i="211"/>
  <c r="U109" i="211"/>
  <c r="BJ56" i="211"/>
  <c r="AB109" i="211"/>
  <c r="BN29" i="211"/>
  <c r="BN38" i="211" s="1"/>
  <c r="Y109" i="211"/>
  <c r="N108" i="211"/>
  <c r="AN108" i="211"/>
  <c r="AA110" i="211"/>
  <c r="AL106" i="211"/>
  <c r="AL110" i="211" s="1"/>
  <c r="BQ57" i="211"/>
  <c r="I110" i="211"/>
  <c r="AL104" i="211"/>
  <c r="J110" i="211"/>
  <c r="AM108" i="211"/>
  <c r="BJ66" i="211"/>
  <c r="V109" i="211"/>
  <c r="X109" i="211"/>
  <c r="U108" i="211"/>
  <c r="BN45" i="211"/>
  <c r="BQ45" i="211" s="1"/>
  <c r="F110" i="211"/>
  <c r="H106" i="211"/>
  <c r="AU104" i="211"/>
  <c r="G106" i="211"/>
  <c r="AG109" i="211"/>
  <c r="F109" i="211"/>
  <c r="BM105" i="211"/>
  <c r="Z19" i="211"/>
  <c r="AS108" i="211"/>
  <c r="H19" i="211"/>
  <c r="AH108" i="211"/>
  <c r="AE109" i="211"/>
  <c r="BQ6" i="211"/>
  <c r="BN7" i="211"/>
  <c r="BN22" i="211"/>
  <c r="BQ22" i="211" s="1"/>
  <c r="BQ21" i="211"/>
  <c r="BN67" i="211"/>
  <c r="BJ69" i="211"/>
  <c r="AC105" i="211"/>
  <c r="K106" i="211"/>
  <c r="BJ72" i="211"/>
  <c r="BJ87" i="211" s="1"/>
  <c r="AY108" i="211"/>
  <c r="AI108" i="211"/>
  <c r="BJ13" i="211"/>
  <c r="BJ18" i="211"/>
  <c r="AM10" i="211"/>
  <c r="AN9" i="211"/>
  <c r="AN88" i="211" s="1"/>
  <c r="AN93" i="211" s="1"/>
  <c r="AG110" i="211"/>
  <c r="BN66" i="211"/>
  <c r="BQ66" i="211" s="1"/>
  <c r="BQ64" i="211"/>
  <c r="BJ50" i="211"/>
  <c r="BN48" i="211"/>
  <c r="W28" i="211"/>
  <c r="BJ17" i="211"/>
  <c r="BN11" i="211"/>
  <c r="BH104" i="211"/>
  <c r="AR104" i="211"/>
  <c r="AR108" i="211" s="1"/>
  <c r="BQ75" i="211"/>
  <c r="BN76" i="211"/>
  <c r="BQ76" i="211" s="1"/>
  <c r="T104" i="211"/>
  <c r="T108" i="211" s="1"/>
  <c r="AL105" i="211"/>
  <c r="AL109" i="211" s="1"/>
  <c r="BN61" i="211"/>
  <c r="BN83" i="211" s="1"/>
  <c r="BQ83" i="211" s="1"/>
  <c r="BM28" i="211"/>
  <c r="BJ26" i="211"/>
  <c r="AK108" i="211"/>
  <c r="BK109" i="211"/>
  <c r="AE110" i="211"/>
  <c r="K110" i="211"/>
  <c r="BN24" i="211"/>
  <c r="BJ27" i="211"/>
  <c r="BN26" i="211"/>
  <c r="BQ26" i="211" s="1"/>
  <c r="BQ20" i="211"/>
  <c r="AX108" i="211"/>
  <c r="Y106" i="211"/>
  <c r="BK108" i="211"/>
  <c r="AU108" i="211"/>
  <c r="BJ16" i="211"/>
  <c r="AD10" i="211"/>
  <c r="AF9" i="211"/>
  <c r="AF88" i="211" s="1"/>
  <c r="AF93" i="211" s="1"/>
  <c r="AK109" i="211"/>
  <c r="AH109" i="211"/>
  <c r="J109" i="211"/>
  <c r="BJ79" i="211"/>
  <c r="BN78" i="211"/>
  <c r="BM104" i="211"/>
  <c r="BM106" i="211"/>
  <c r="BF108" i="211"/>
  <c r="J108" i="211"/>
  <c r="AJ110" i="211"/>
  <c r="BN56" i="211"/>
  <c r="BQ56" i="211" s="1"/>
  <c r="BI104" i="211"/>
  <c r="BN14" i="211"/>
  <c r="BN82" i="211" s="1"/>
  <c r="BQ82" i="211" s="1"/>
  <c r="AI106" i="211"/>
  <c r="BA108" i="211"/>
  <c r="AG108" i="211"/>
  <c r="Q108" i="211"/>
  <c r="BK110" i="211"/>
  <c r="AA109" i="211"/>
  <c r="BM19" i="211"/>
  <c r="BN8" i="211"/>
  <c r="W19" i="211"/>
  <c r="BN41" i="211"/>
  <c r="BJ44" i="211"/>
  <c r="BC108" i="211"/>
  <c r="AH106" i="211"/>
  <c r="AH110" i="211" s="1"/>
  <c r="V106" i="211"/>
  <c r="AO104" i="211"/>
  <c r="AO108" i="211" s="1"/>
  <c r="BN60" i="211"/>
  <c r="BJ63" i="211"/>
  <c r="BH28" i="211"/>
  <c r="BO28" i="211" s="1"/>
  <c r="BO27" i="211"/>
  <c r="BG108" i="211"/>
  <c r="AQ108" i="211"/>
  <c r="AK110" i="211"/>
  <c r="I109" i="211"/>
  <c r="BQ70" i="211"/>
  <c r="BN71" i="211"/>
  <c r="BQ71" i="211" s="1"/>
  <c r="K105" i="211"/>
  <c r="AF104" i="211"/>
  <c r="AF108" i="211" s="1"/>
  <c r="BB108" i="211"/>
  <c r="F108" i="211"/>
  <c r="BN51" i="211"/>
  <c r="BJ53" i="211"/>
  <c r="Z28" i="211"/>
  <c r="W104" i="211"/>
  <c r="W108" i="211" s="1"/>
  <c r="AW108" i="211"/>
  <c r="BN15" i="211"/>
  <c r="BN12" i="211"/>
  <c r="AI109" i="211"/>
  <c r="G109" i="211"/>
  <c r="BJ22" i="211"/>
  <c r="BO7" i="211"/>
  <c r="F18" i="210"/>
  <c r="J18" i="210"/>
  <c r="N18" i="210"/>
  <c r="R18" i="210"/>
  <c r="V18" i="210"/>
  <c r="Z18" i="210"/>
  <c r="G18" i="210"/>
  <c r="K18" i="210"/>
  <c r="O18" i="210"/>
  <c r="S18" i="210"/>
  <c r="W18" i="210"/>
  <c r="AA18" i="210"/>
  <c r="D18" i="210"/>
  <c r="H18" i="210"/>
  <c r="L18" i="210"/>
  <c r="P18" i="210"/>
  <c r="T18" i="210"/>
  <c r="X18" i="210"/>
  <c r="E18" i="210"/>
  <c r="I18" i="210"/>
  <c r="M18" i="210"/>
  <c r="Q18" i="210"/>
  <c r="U18" i="210"/>
  <c r="Y18" i="210"/>
  <c r="Z94" i="211" l="1"/>
  <c r="BN47" i="211"/>
  <c r="BQ47" i="211" s="1"/>
  <c r="BI108" i="211"/>
  <c r="BN81" i="211"/>
  <c r="BQ81" i="211" s="1"/>
  <c r="W94" i="211"/>
  <c r="BN59" i="211"/>
  <c r="BQ59" i="211" s="1"/>
  <c r="X110" i="211"/>
  <c r="BM94" i="211"/>
  <c r="BM110" i="211" s="1"/>
  <c r="G110" i="211"/>
  <c r="H94" i="211"/>
  <c r="H110" i="211" s="1"/>
  <c r="BN86" i="211"/>
  <c r="BQ86" i="211" s="1"/>
  <c r="BN85" i="211"/>
  <c r="BQ85" i="211" s="1"/>
  <c r="BJ40" i="211"/>
  <c r="BH108" i="211"/>
  <c r="AD89" i="211"/>
  <c r="AD94" i="211"/>
  <c r="BJ84" i="211"/>
  <c r="M89" i="211"/>
  <c r="M94" i="211"/>
  <c r="BN80" i="211"/>
  <c r="N94" i="211"/>
  <c r="AM94" i="211"/>
  <c r="AM89" i="211"/>
  <c r="BJ47" i="211"/>
  <c r="BJ86" i="211"/>
  <c r="BJ91" i="211" s="1"/>
  <c r="BJ92" i="211"/>
  <c r="BN91" i="211"/>
  <c r="BQ91" i="211" s="1"/>
  <c r="O10" i="211"/>
  <c r="O88" i="211"/>
  <c r="O93" i="211" s="1"/>
  <c r="M93" i="211"/>
  <c r="M106" i="211" s="1"/>
  <c r="M105" i="211"/>
  <c r="BN39" i="211"/>
  <c r="BQ33" i="211"/>
  <c r="W105" i="211"/>
  <c r="W109" i="211" s="1"/>
  <c r="BM109" i="211"/>
  <c r="BN37" i="211"/>
  <c r="BQ37" i="211" s="1"/>
  <c r="BQ36" i="211"/>
  <c r="AI110" i="211"/>
  <c r="BQ38" i="211"/>
  <c r="BQ29" i="211"/>
  <c r="BQ30" i="211"/>
  <c r="BN31" i="211"/>
  <c r="BQ31" i="211" s="1"/>
  <c r="Y110" i="211"/>
  <c r="W110" i="211"/>
  <c r="Z110" i="211"/>
  <c r="V110" i="211"/>
  <c r="BJ19" i="211"/>
  <c r="AL108" i="211"/>
  <c r="BQ8" i="211"/>
  <c r="BQ14" i="211"/>
  <c r="BN13" i="211"/>
  <c r="BQ13" i="211" s="1"/>
  <c r="BQ12" i="211"/>
  <c r="BN18" i="211"/>
  <c r="AF10" i="211"/>
  <c r="O106" i="211"/>
  <c r="K109" i="211"/>
  <c r="AM105" i="211"/>
  <c r="AM106" i="211"/>
  <c r="BN63" i="211"/>
  <c r="BQ63" i="211" s="1"/>
  <c r="BQ60" i="211"/>
  <c r="BN25" i="211"/>
  <c r="BQ25" i="211" s="1"/>
  <c r="BQ24" i="211"/>
  <c r="BN17" i="211"/>
  <c r="BQ11" i="211"/>
  <c r="BN16" i="211"/>
  <c r="BQ16" i="211" s="1"/>
  <c r="BQ15" i="211"/>
  <c r="BN44" i="211"/>
  <c r="BQ44" i="211" s="1"/>
  <c r="BQ41" i="211"/>
  <c r="AC109" i="211"/>
  <c r="BM108" i="211"/>
  <c r="BQ61" i="211"/>
  <c r="AN10" i="211"/>
  <c r="BJ73" i="211"/>
  <c r="BN72" i="211"/>
  <c r="BN87" i="211" s="1"/>
  <c r="Z105" i="211"/>
  <c r="Z109" i="211" s="1"/>
  <c r="N105" i="211"/>
  <c r="N109" i="211" s="1"/>
  <c r="N106" i="211"/>
  <c r="N110" i="211" s="1"/>
  <c r="BN53" i="211"/>
  <c r="BQ53" i="211" s="1"/>
  <c r="BQ51" i="211"/>
  <c r="BN79" i="211"/>
  <c r="BQ79" i="211" s="1"/>
  <c r="BQ78" i="211"/>
  <c r="BN50" i="211"/>
  <c r="BQ50" i="211" s="1"/>
  <c r="BQ48" i="211"/>
  <c r="BN27" i="211"/>
  <c r="P10" i="211"/>
  <c r="AC110" i="211"/>
  <c r="AD106" i="211"/>
  <c r="AD105" i="211"/>
  <c r="Q9" i="211"/>
  <c r="BJ28" i="211"/>
  <c r="BJ104" i="211"/>
  <c r="AO9" i="211"/>
  <c r="BN69" i="211"/>
  <c r="BQ69" i="211" s="1"/>
  <c r="BQ67" i="211"/>
  <c r="BQ7" i="211"/>
  <c r="M110" i="211" l="1"/>
  <c r="M109" i="211"/>
  <c r="BN92" i="211"/>
  <c r="BQ92" i="211" s="1"/>
  <c r="BQ87" i="211"/>
  <c r="O105" i="211"/>
  <c r="BN90" i="211"/>
  <c r="BQ90" i="211" s="1"/>
  <c r="BQ80" i="211"/>
  <c r="R9" i="211"/>
  <c r="R88" i="211" s="1"/>
  <c r="R93" i="211" s="1"/>
  <c r="Q88" i="211"/>
  <c r="Q93" i="211" s="1"/>
  <c r="P94" i="211"/>
  <c r="P89" i="211"/>
  <c r="O89" i="211"/>
  <c r="O94" i="211"/>
  <c r="AP9" i="211"/>
  <c r="AP88" i="211" s="1"/>
  <c r="AP93" i="211" s="1"/>
  <c r="AO88" i="211"/>
  <c r="AO93" i="211" s="1"/>
  <c r="AN89" i="211"/>
  <c r="AN94" i="211"/>
  <c r="BN84" i="211"/>
  <c r="BQ84" i="211" s="1"/>
  <c r="AF94" i="211"/>
  <c r="AF89" i="211"/>
  <c r="O110" i="211"/>
  <c r="BN40" i="211"/>
  <c r="BQ40" i="211" s="1"/>
  <c r="BQ39" i="211"/>
  <c r="O109" i="211"/>
  <c r="AM109" i="211"/>
  <c r="AD110" i="211"/>
  <c r="BJ108" i="211"/>
  <c r="AM110" i="211"/>
  <c r="AF106" i="211"/>
  <c r="AF110" i="211" s="1"/>
  <c r="AF105" i="211"/>
  <c r="BQ18" i="211"/>
  <c r="BN19" i="211"/>
  <c r="BQ19" i="211" s="1"/>
  <c r="BN28" i="211"/>
  <c r="BQ28" i="211" s="1"/>
  <c r="BQ27" i="211"/>
  <c r="AO10" i="211"/>
  <c r="Q10" i="211"/>
  <c r="S9" i="211"/>
  <c r="S88" i="211" s="1"/>
  <c r="S93" i="211" s="1"/>
  <c r="P105" i="211"/>
  <c r="P106" i="211"/>
  <c r="BN73" i="211"/>
  <c r="BQ73" i="211" s="1"/>
  <c r="BQ72" i="211"/>
  <c r="AN106" i="211"/>
  <c r="AN105" i="211"/>
  <c r="AD109" i="211"/>
  <c r="BQ17" i="211"/>
  <c r="BN104" i="211"/>
  <c r="BH9" i="211" l="1"/>
  <c r="BH88" i="211" s="1"/>
  <c r="AO94" i="211"/>
  <c r="AO89" i="211"/>
  <c r="AQ9" i="211"/>
  <c r="AQ10" i="211" s="1"/>
  <c r="R10" i="211"/>
  <c r="Q89" i="211"/>
  <c r="Q94" i="211"/>
  <c r="AP10" i="211"/>
  <c r="AN109" i="211"/>
  <c r="BN108" i="211"/>
  <c r="P109" i="211"/>
  <c r="BO9" i="211"/>
  <c r="BH10" i="211"/>
  <c r="S10" i="211"/>
  <c r="BI9" i="211"/>
  <c r="BI88" i="211" s="1"/>
  <c r="BI93" i="211" s="1"/>
  <c r="AF109" i="211"/>
  <c r="Q106" i="211"/>
  <c r="Q105" i="211"/>
  <c r="T9" i="211"/>
  <c r="T88" i="211" s="1"/>
  <c r="T93" i="211" s="1"/>
  <c r="R105" i="211"/>
  <c r="R106" i="211"/>
  <c r="P110" i="211"/>
  <c r="AO106" i="211"/>
  <c r="AO105" i="211"/>
  <c r="AN110" i="211"/>
  <c r="AP106" i="211"/>
  <c r="AP105" i="211"/>
  <c r="BH93" i="211" l="1"/>
  <c r="BO93" i="211" s="1"/>
  <c r="BO88" i="211"/>
  <c r="AQ89" i="211"/>
  <c r="AQ94" i="211"/>
  <c r="BH89" i="211"/>
  <c r="BO89" i="211" s="1"/>
  <c r="BH94" i="211"/>
  <c r="BO94" i="211" s="1"/>
  <c r="R89" i="211"/>
  <c r="R94" i="211"/>
  <c r="R110" i="211" s="1"/>
  <c r="AP94" i="211"/>
  <c r="AP89" i="211"/>
  <c r="AP109" i="211" s="1"/>
  <c r="AR9" i="211"/>
  <c r="AQ88" i="211"/>
  <c r="AQ93" i="211" s="1"/>
  <c r="AQ106" i="211" s="1"/>
  <c r="AQ110" i="211" s="1"/>
  <c r="S94" i="211"/>
  <c r="S89" i="211"/>
  <c r="S109" i="211" s="1"/>
  <c r="AO110" i="211"/>
  <c r="AP110" i="211"/>
  <c r="BO10" i="211"/>
  <c r="AO109" i="211"/>
  <c r="BI10" i="211"/>
  <c r="Q110" i="211"/>
  <c r="S105" i="211"/>
  <c r="S106" i="211"/>
  <c r="R109" i="211"/>
  <c r="T10" i="211"/>
  <c r="BJ9" i="211"/>
  <c r="BJ88" i="211" s="1"/>
  <c r="BJ93" i="211" s="1"/>
  <c r="BH106" i="211"/>
  <c r="BH105" i="211"/>
  <c r="Q109" i="211"/>
  <c r="AQ105" i="211" l="1"/>
  <c r="BI89" i="211"/>
  <c r="BI94" i="211"/>
  <c r="T94" i="211"/>
  <c r="T89" i="211"/>
  <c r="AR88" i="211"/>
  <c r="AR10" i="211"/>
  <c r="AS9" i="211"/>
  <c r="BH110" i="211"/>
  <c r="S110" i="211"/>
  <c r="AQ109" i="211"/>
  <c r="BN9" i="211"/>
  <c r="BN88" i="211" s="1"/>
  <c r="BJ10" i="211"/>
  <c r="BI106" i="211"/>
  <c r="BI105" i="211"/>
  <c r="T106" i="211"/>
  <c r="T110" i="211" s="1"/>
  <c r="T105" i="211"/>
  <c r="BH109" i="211"/>
  <c r="BN93" i="211" l="1"/>
  <c r="BQ93" i="211" s="1"/>
  <c r="BQ88" i="211"/>
  <c r="BJ89" i="211"/>
  <c r="BJ94" i="211"/>
  <c r="AS88" i="211"/>
  <c r="AS10" i="211"/>
  <c r="AT9" i="211"/>
  <c r="AR94" i="211"/>
  <c r="AR110" i="211" s="1"/>
  <c r="AR89" i="211"/>
  <c r="AR93" i="211"/>
  <c r="AR106" i="211" s="1"/>
  <c r="AR105" i="211"/>
  <c r="BQ9" i="211"/>
  <c r="BN10" i="211"/>
  <c r="BJ106" i="211"/>
  <c r="BJ105" i="211"/>
  <c r="BI109" i="211"/>
  <c r="T109" i="211"/>
  <c r="BI110" i="211"/>
  <c r="AU9" i="211" l="1"/>
  <c r="AR109" i="211"/>
  <c r="AS93" i="211"/>
  <c r="AS106" i="211" s="1"/>
  <c r="AS105" i="211"/>
  <c r="BN94" i="211"/>
  <c r="BQ94" i="211" s="1"/>
  <c r="BN89" i="211"/>
  <c r="BQ89" i="211" s="1"/>
  <c r="AT88" i="211"/>
  <c r="AT10" i="211"/>
  <c r="AS94" i="211"/>
  <c r="AS89" i="211"/>
  <c r="BJ110" i="211"/>
  <c r="BN105" i="211"/>
  <c r="BN106" i="211"/>
  <c r="BJ109" i="211"/>
  <c r="BQ10" i="211"/>
  <c r="AS109" i="211" l="1"/>
  <c r="AS110" i="211"/>
  <c r="AU88" i="211"/>
  <c r="AU10" i="211"/>
  <c r="AV9" i="211"/>
  <c r="BN110" i="211"/>
  <c r="AT89" i="211"/>
  <c r="AT94" i="211"/>
  <c r="AT93" i="211"/>
  <c r="AT106" i="211" s="1"/>
  <c r="AT105" i="211"/>
  <c r="BN109" i="211"/>
  <c r="AU89" i="211" l="1"/>
  <c r="AU94" i="211"/>
  <c r="AU110" i="211" s="1"/>
  <c r="AU93" i="211"/>
  <c r="AU106" i="211" s="1"/>
  <c r="AU105" i="211"/>
  <c r="AV88" i="211"/>
  <c r="AV10" i="211"/>
  <c r="AW9" i="211"/>
  <c r="AT109" i="211"/>
  <c r="AT110" i="211"/>
  <c r="AW88" i="211" l="1"/>
  <c r="AW10" i="211"/>
  <c r="AV94" i="211"/>
  <c r="AV110" i="211" s="1"/>
  <c r="AV89" i="211"/>
  <c r="AX9" i="211"/>
  <c r="AY9" i="211" s="1"/>
  <c r="AV93" i="211"/>
  <c r="AV106" i="211" s="1"/>
  <c r="AV105" i="211"/>
  <c r="AU109" i="211"/>
  <c r="AY10" i="211" l="1"/>
  <c r="AY88" i="211"/>
  <c r="AX88" i="211"/>
  <c r="AX10" i="211"/>
  <c r="AZ9" i="211"/>
  <c r="BA9" i="211" s="1"/>
  <c r="AW94" i="211"/>
  <c r="AW89" i="211"/>
  <c r="AW109" i="211" s="1"/>
  <c r="AV109" i="211"/>
  <c r="AW93" i="211"/>
  <c r="AW106" i="211" s="1"/>
  <c r="AW105" i="211"/>
  <c r="BB9" i="211" l="1"/>
  <c r="BA10" i="211"/>
  <c r="BA88" i="211"/>
  <c r="AX93" i="211"/>
  <c r="AX106" i="211" s="1"/>
  <c r="AX105" i="211"/>
  <c r="AW110" i="211"/>
  <c r="AY93" i="211"/>
  <c r="AY106" i="211" s="1"/>
  <c r="AY105" i="211"/>
  <c r="AZ88" i="211"/>
  <c r="AZ10" i="211"/>
  <c r="AX89" i="211"/>
  <c r="AX109" i="211" s="1"/>
  <c r="AX94" i="211"/>
  <c r="AX110" i="211" s="1"/>
  <c r="AY94" i="211"/>
  <c r="AY110" i="211" s="1"/>
  <c r="AY89" i="211"/>
  <c r="BB88" i="211"/>
  <c r="BB10" i="211"/>
  <c r="BC9" i="211"/>
  <c r="BA94" i="211"/>
  <c r="BA89" i="211"/>
  <c r="BA93" i="211" l="1"/>
  <c r="BA106" i="211" s="1"/>
  <c r="BA110" i="211" s="1"/>
  <c r="BA105" i="211"/>
  <c r="BA109" i="211" s="1"/>
  <c r="AZ94" i="211"/>
  <c r="AZ110" i="211" s="1"/>
  <c r="AZ89" i="211"/>
  <c r="AY109" i="211"/>
  <c r="AZ93" i="211"/>
  <c r="AZ106" i="211" s="1"/>
  <c r="AZ105" i="211"/>
  <c r="BD9" i="211"/>
  <c r="BC88" i="211"/>
  <c r="BC10" i="211"/>
  <c r="BB89" i="211"/>
  <c r="BB109" i="211" s="1"/>
  <c r="BB94" i="211"/>
  <c r="BB93" i="211"/>
  <c r="BB106" i="211" s="1"/>
  <c r="BB105" i="211"/>
  <c r="AZ109" i="211" l="1"/>
  <c r="BD88" i="211"/>
  <c r="BD10" i="211"/>
  <c r="BE9" i="211"/>
  <c r="BC94" i="211"/>
  <c r="BC89" i="211"/>
  <c r="BC109" i="211" s="1"/>
  <c r="BB110" i="211"/>
  <c r="BC93" i="211"/>
  <c r="BC106" i="211" s="1"/>
  <c r="BC105" i="211"/>
  <c r="BC110" i="211" l="1"/>
  <c r="BF9" i="211"/>
  <c r="BG9" i="211" s="1"/>
  <c r="BE88" i="211"/>
  <c r="BE10" i="211"/>
  <c r="BD89" i="211"/>
  <c r="BD109" i="211" s="1"/>
  <c r="BD94" i="211"/>
  <c r="BD93" i="211"/>
  <c r="BD106" i="211" s="1"/>
  <c r="BD105" i="211"/>
  <c r="BD110" i="211" l="1"/>
  <c r="BG88" i="211"/>
  <c r="BG10" i="211"/>
  <c r="BE93" i="211"/>
  <c r="BE106" i="211" s="1"/>
  <c r="BE105" i="211"/>
  <c r="BF88" i="211"/>
  <c r="BF10" i="211"/>
  <c r="BE89" i="211"/>
  <c r="BE109" i="211" s="1"/>
  <c r="BE94" i="211"/>
  <c r="BE110" i="211" s="1"/>
  <c r="BG89" i="211" l="1"/>
  <c r="BG94" i="211"/>
  <c r="BF89" i="211"/>
  <c r="BF94" i="211"/>
  <c r="BF93" i="211"/>
  <c r="BF106" i="211" s="1"/>
  <c r="BF105" i="211"/>
  <c r="BG93" i="211"/>
  <c r="BG106" i="211" s="1"/>
  <c r="BG105" i="211"/>
  <c r="BF109" i="211" l="1"/>
  <c r="BG109" i="211"/>
  <c r="BF110" i="211"/>
  <c r="BG110" i="211"/>
</calcChain>
</file>

<file path=xl/sharedStrings.xml><?xml version="1.0" encoding="utf-8"?>
<sst xmlns="http://schemas.openxmlformats.org/spreadsheetml/2006/main" count="244" uniqueCount="76">
  <si>
    <t>Lp.</t>
  </si>
  <si>
    <t>Zmiana</t>
  </si>
  <si>
    <t>Organizowanie kolejowych przewozów pasażerskich realizowanych w ramach przewozów wojewódzkich</t>
  </si>
  <si>
    <t>Utrzymanie zespołów trakcyjnych RPO 2014 - 2020</t>
  </si>
  <si>
    <t>Dotacja celowa na rzecz beneficjentów osi priorytetowych I-VI RPO WP na lata 2014 - 2020 realizujących projekty o charakterze rewitalizacyjnym</t>
  </si>
  <si>
    <t>Dotacja celowa na rzecz beneficjentów osi priorytetowych I-VI RPO WP na lata 2014 - 2020 realizujących projekty o charakterze innym niż rewitalizacyjny</t>
  </si>
  <si>
    <t xml:space="preserve">Utrzymanie zespołów trakcyjnych </t>
  </si>
  <si>
    <t>Utrzymanie zespołów trakcyjnych PKA</t>
  </si>
  <si>
    <t>Budowa wschodniej obwodnicy Łańcuta w ciągu drogi wojewódzkiej nr 877 od węzła A4 "Łańcut" do drogi krajowej nr 94 w Głuchowie</t>
  </si>
  <si>
    <t>Budowa obwodnicy Tyczyna w ciągu DW 878</t>
  </si>
  <si>
    <t>Budowa obwodnicy Leska w ciągu DW 894 od DK 84 w m. Postołów do DW 894 w m. Huzele</t>
  </si>
  <si>
    <t>Tabela Nr 1. Zestawienie zmian wskaźników spłaty zadłużenia w latach 2022 - 2045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</si>
  <si>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</si>
  <si>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</si>
  <si>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</si>
  <si>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</si>
  <si>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</si>
  <si>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</si>
  <si>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</si>
  <si>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</si>
  <si>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Jednostka realizująca / departament nadzorujący</t>
  </si>
  <si>
    <t>Nazwa przedsięwzięcia / Uwagi</t>
  </si>
  <si>
    <t>Źródło finansowania</t>
  </si>
  <si>
    <t>Wartość zadania ogółem</t>
  </si>
  <si>
    <t xml:space="preserve">razem nakłady poniesione do końca 2021r. </t>
  </si>
  <si>
    <t>razem</t>
  </si>
  <si>
    <t>Przed zmianą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</si>
  <si>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</si>
  <si>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</si>
  <si>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</si>
  <si>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</si>
  <si>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</si>
  <si>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</si>
  <si>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</si>
  <si>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</si>
  <si>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nakłady poniesione do końca 2021r.</t>
  </si>
  <si>
    <t>po zmianach do końca 2021r.</t>
  </si>
  <si>
    <t>środki własne</t>
  </si>
  <si>
    <t>bieżące</t>
  </si>
  <si>
    <t>budżet UE</t>
  </si>
  <si>
    <t>budżet państwa</t>
  </si>
  <si>
    <t>środki UE</t>
  </si>
  <si>
    <t>majątkowe</t>
  </si>
  <si>
    <t>inne</t>
  </si>
  <si>
    <t>DT</t>
  </si>
  <si>
    <t>RP</t>
  </si>
  <si>
    <t>Bieżące</t>
  </si>
  <si>
    <t xml:space="preserve">razem </t>
  </si>
  <si>
    <t>Majątkowe</t>
  </si>
  <si>
    <t>OGÓŁEM</t>
  </si>
  <si>
    <t>Zmiana w dochodach bieżących</t>
  </si>
  <si>
    <t>Obciążenia</t>
  </si>
  <si>
    <t>TABELARYCZNE ZESTAWIENIE WNIOSKÓW O DOKONANIE ZMIAN LIMITÓW WYDATKÓW W WPF</t>
  </si>
  <si>
    <t>Załącznik nr 2 do uzasadnienia 
do projektu Uchwały Sejmiku Województwa Podkarpackiego w sprawie zmian w Wieloletniej Prognozie Finansowej Województwa Podkarpackiego na lata 2022 - 2045.</t>
  </si>
  <si>
    <t>WPF 
listopad 2022</t>
  </si>
  <si>
    <t>WPF listopad</t>
  </si>
  <si>
    <t>2027-2030</t>
  </si>
  <si>
    <t>razem zmiany w latach 2022-2030</t>
  </si>
  <si>
    <t>PZDW / DT
nowe</t>
  </si>
  <si>
    <t>Budowa sygnalizacji świetlnej na skrzyżowaniu drogi wojewódzkiej Nr 866 ul. Unii Lubelskiej i Kard. S. Wyszyńskiego z drogą wojewódzką Nr 867 ul. Kard. S. Wyszyńskiego w m. Lubaczów</t>
  </si>
  <si>
    <t>Rozbudowa drogi wojewódzkiej nr 867 polegająca na budowie ścieżki pieszo-rowerowej na odcinku od km ok. 39+958 do km 45+076 i ok. 45+413 do 45+613</t>
  </si>
  <si>
    <r>
      <t xml:space="preserve">RPO WP na lata 2014-2020
Pomoc Techniczna
</t>
    </r>
    <r>
      <rPr>
        <sz val="17"/>
        <color rgb="FFFF0000"/>
        <rFont val="Arial"/>
        <family val="2"/>
        <charset val="238"/>
      </rPr>
      <t>RPO WP 2014-2020</t>
    </r>
  </si>
  <si>
    <t>WUP / RP</t>
  </si>
  <si>
    <r>
      <t xml:space="preserve">
Podkarpackie Centrum Integracji Cudzoziemców
</t>
    </r>
    <r>
      <rPr>
        <sz val="17"/>
        <color rgb="FFFF0000"/>
        <rFont val="Arial"/>
        <family val="2"/>
        <charset val="238"/>
      </rPr>
      <t>RPO WP 2014-2020</t>
    </r>
  </si>
  <si>
    <r>
      <t xml:space="preserve">"Budowa Podmiejskiej Kolei Aglomeracyjnej - PKA": budowa zaplecza technicznego
</t>
    </r>
    <r>
      <rPr>
        <sz val="17"/>
        <color rgb="FFFF0000"/>
        <rFont val="Arial"/>
        <family val="2"/>
        <charset val="238"/>
      </rPr>
      <t>POIiŚ 2014-2020</t>
    </r>
  </si>
  <si>
    <t>PZDW / DT</t>
  </si>
  <si>
    <r>
      <t xml:space="preserve">Budowa/przebudowa drogi wojewódzkiej nr 835 Lublin-Przeworsk-Grabownica Starzeńska na odcinku od DK 94 do miasta Kańczuga - etap II
</t>
    </r>
    <r>
      <rPr>
        <sz val="18"/>
        <color rgb="FFFF0000"/>
        <rFont val="Arial"/>
        <family val="2"/>
        <charset val="238"/>
      </rPr>
      <t xml:space="preserve">RPO WP 2014-2020  </t>
    </r>
  </si>
  <si>
    <r>
      <t xml:space="preserve">Rozbudowa DW 878 na odcinku od granicy miasta Rzeszowa (ul. Lubelska) do DW 869
</t>
    </r>
    <r>
      <rPr>
        <sz val="18"/>
        <color rgb="FFFF0000"/>
        <rFont val="Arial"/>
        <family val="2"/>
        <charset val="238"/>
      </rPr>
      <t xml:space="preserve">RPO WP 2014-2020 </t>
    </r>
  </si>
  <si>
    <t>inne niewyk. FK</t>
  </si>
  <si>
    <t>inne w tym FK</t>
  </si>
  <si>
    <t>Dotacja celowa na rzecz beneficjentów osi priorytetowych VII-IX RPO WP na lata 2014 - 2024</t>
  </si>
  <si>
    <t>Załącznik nr 1 do uzasadnienia 
do projektu Uchwały Sejmiku Województwa Podkarpackiego w sprawie zmian w Wieloletniej Prognozie Finansowej Województwa Podkarpackiego na lata 2022 - 2045.</t>
  </si>
  <si>
    <r>
      <t xml:space="preserve">
Przygotowanie dokumentacji technicznej i projektowej niezbędnej do rozbudowy sieci turystycznych tras rowerowych na terenie Bieszczad i włączenie ich do szlaku rowerowego Green Velo
</t>
    </r>
    <r>
      <rPr>
        <sz val="17"/>
        <color rgb="FF00B050"/>
        <rFont val="Arial"/>
        <family val="2"/>
        <charset val="238"/>
      </rPr>
      <t xml:space="preserve">PO PT 2014 - 2020
</t>
    </r>
    <r>
      <rPr>
        <sz val="17"/>
        <color rgb="FFFF0000"/>
        <rFont val="Arial"/>
        <family val="2"/>
        <charset val="238"/>
      </rPr>
      <t>wydłużenie realizaji zadania 2020 - 2023</t>
    </r>
  </si>
  <si>
    <t>WPF grudzień</t>
  </si>
  <si>
    <t>Tabela Nr 2. Zestawienie zmian wysokości wydatków przeznaczonych na realizację przyszłych inwestycji jednorocznych</t>
  </si>
  <si>
    <t>WPF 
grudzień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</si>
</sst>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name val="Czcionka tekstu podstawowego"/>
      <family val="2"/>
      <charset val="238"/>
    </font>
    <font>
      <sz val="17"/>
      <color theme="1"/>
      <name val="Arial"/>
      <family val="2"/>
      <charset val="238"/>
    </font>
    <font>
      <sz val="17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4"/>
      <color theme="1"/>
      <name val="Arial"/>
      <family val="2"/>
      <charset val="238"/>
    </font>
    <font>
      <b/>
      <sz val="22"/>
      <name val="Czcionka tekstu podstawowego"/>
      <charset val="238"/>
    </font>
    <font>
      <b/>
      <sz val="17"/>
      <color theme="1"/>
      <name val="Arial"/>
      <family val="2"/>
      <charset val="238"/>
    </font>
    <font>
      <b/>
      <sz val="17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b/>
      <sz val="24"/>
      <name val="Czcionka tekstu podstawowego"/>
      <charset val="238"/>
    </font>
    <font>
      <sz val="15"/>
      <name val="Czcionka tekstu podstawowego"/>
      <family val="2"/>
      <charset val="238"/>
    </font>
    <font>
      <sz val="15"/>
      <color theme="1"/>
      <name val="Czcionka tekstu podstawowego"/>
      <family val="2"/>
      <charset val="238"/>
    </font>
    <font>
      <b/>
      <sz val="15"/>
      <color theme="1"/>
      <name val="Czcionka tekstu podstawowego"/>
      <family val="2"/>
      <charset val="238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sz val="16"/>
      <name val="Arial"/>
      <family val="2"/>
      <charset val="238"/>
    </font>
    <font>
      <sz val="15.5"/>
      <name val="Arial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7"/>
      <name val="Arial"/>
      <family val="2"/>
      <charset val="238"/>
    </font>
    <font>
      <sz val="15.5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16"/>
      <color theme="1"/>
      <name val="Arial"/>
      <family val="2"/>
      <charset val="238"/>
    </font>
    <font>
      <sz val="17"/>
      <color rgb="FFFF0000"/>
      <name val="Arial"/>
      <family val="2"/>
      <charset val="238"/>
    </font>
    <font>
      <sz val="12"/>
      <color theme="1"/>
      <name val="Czcionka tekstu podstawowego"/>
      <charset val="238"/>
    </font>
    <font>
      <sz val="17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33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03">
    <xf numFmtId="0" fontId="0" fillId="0" borderId="0"/>
    <xf numFmtId="0" fontId="96" fillId="0" borderId="0"/>
    <xf numFmtId="9" fontId="96" fillId="0" borderId="0" applyFont="0" applyFill="0" applyBorder="0" applyAlignment="0" applyProtection="0"/>
    <xf numFmtId="0" fontId="97" fillId="0" borderId="0"/>
    <xf numFmtId="0" fontId="98" fillId="0" borderId="0"/>
    <xf numFmtId="0" fontId="98" fillId="0" borderId="0"/>
    <xf numFmtId="0" fontId="96" fillId="0" borderId="0"/>
    <xf numFmtId="0" fontId="98" fillId="0" borderId="0"/>
    <xf numFmtId="0" fontId="99" fillId="0" borderId="0"/>
    <xf numFmtId="0" fontId="98" fillId="0" borderId="0"/>
    <xf numFmtId="0" fontId="98" fillId="0" borderId="0"/>
    <xf numFmtId="0" fontId="97" fillId="0" borderId="0"/>
    <xf numFmtId="0" fontId="96" fillId="0" borderId="0"/>
    <xf numFmtId="9" fontId="96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0" fontId="94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4" fontId="100" fillId="0" borderId="0" applyFont="0" applyFill="0" applyBorder="0" applyAlignment="0" applyProtection="0"/>
    <xf numFmtId="0" fontId="90" fillId="0" borderId="0"/>
    <xf numFmtId="0" fontId="90" fillId="0" borderId="0"/>
    <xf numFmtId="0" fontId="89" fillId="0" borderId="0"/>
    <xf numFmtId="0" fontId="89" fillId="0" borderId="0"/>
    <xf numFmtId="9" fontId="95" fillId="0" borderId="0" applyFont="0" applyFill="0" applyBorder="0" applyAlignment="0" applyProtection="0"/>
    <xf numFmtId="0" fontId="88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95" fillId="0" borderId="0"/>
    <xf numFmtId="0" fontId="74" fillId="0" borderId="0"/>
    <xf numFmtId="0" fontId="73" fillId="0" borderId="0"/>
    <xf numFmtId="0" fontId="73" fillId="0" borderId="0"/>
    <xf numFmtId="0" fontId="72" fillId="0" borderId="0"/>
    <xf numFmtId="9" fontId="72" fillId="0" borderId="0" applyFont="0" applyFill="0" applyBorder="0" applyAlignment="0" applyProtection="0"/>
    <xf numFmtId="0" fontId="72" fillId="0" borderId="0"/>
    <xf numFmtId="164" fontId="95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0" fontId="72" fillId="0" borderId="0"/>
    <xf numFmtId="0" fontId="72" fillId="0" borderId="0"/>
    <xf numFmtId="9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64" fontId="100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0" fillId="0" borderId="0"/>
    <xf numFmtId="9" fontId="70" fillId="0" borderId="0" applyFont="0" applyFill="0" applyBorder="0" applyAlignment="0" applyProtection="0"/>
    <xf numFmtId="0" fontId="69" fillId="0" borderId="0"/>
    <xf numFmtId="0" fontId="68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2" fillId="0" borderId="0"/>
    <xf numFmtId="9" fontId="52" fillId="0" borderId="0" applyFont="0" applyFill="0" applyBorder="0" applyAlignment="0" applyProtection="0"/>
    <xf numFmtId="0" fontId="52" fillId="0" borderId="0"/>
    <xf numFmtId="0" fontId="51" fillId="0" borderId="0"/>
    <xf numFmtId="9" fontId="5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9" fontId="95" fillId="0" borderId="0" applyFont="0" applyFill="0" applyBorder="0" applyAlignment="0" applyProtection="0"/>
    <xf numFmtId="0" fontId="5" fillId="0" borderId="0"/>
    <xf numFmtId="0" fontId="5" fillId="0" borderId="0"/>
    <xf numFmtId="0" fontId="10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20">
    <xf numFmtId="0" fontId="0" fillId="0" borderId="0" xfId="0"/>
    <xf numFmtId="0" fontId="95" fillId="0" borderId="0" xfId="0" applyFont="1" applyAlignment="1">
      <alignment horizontal="center"/>
    </xf>
    <xf numFmtId="0" fontId="95" fillId="0" borderId="0" xfId="0" applyFont="1"/>
    <xf numFmtId="0" fontId="103" fillId="0" borderId="0" xfId="14" applyFont="1" applyAlignment="1">
      <alignment vertical="center" wrapText="1"/>
    </xf>
    <xf numFmtId="0" fontId="105" fillId="0" borderId="1" xfId="0" applyFont="1" applyBorder="1" applyAlignment="1">
      <alignment vertical="center"/>
    </xf>
    <xf numFmtId="0" fontId="105" fillId="0" borderId="2" xfId="0" applyFont="1" applyBorder="1" applyAlignment="1">
      <alignment vertical="center"/>
    </xf>
    <xf numFmtId="0" fontId="105" fillId="0" borderId="30" xfId="0" applyFont="1" applyBorder="1" applyAlignment="1">
      <alignment vertical="center"/>
    </xf>
    <xf numFmtId="0" fontId="105" fillId="0" borderId="1" xfId="0" applyFont="1" applyBorder="1" applyAlignment="1">
      <alignment horizontal="center" vertical="center"/>
    </xf>
    <xf numFmtId="10" fontId="102" fillId="0" borderId="1" xfId="193" applyNumberFormat="1" applyFont="1" applyFill="1" applyBorder="1" applyAlignment="1">
      <alignment horizontal="right" vertical="center"/>
    </xf>
    <xf numFmtId="10" fontId="102" fillId="2" borderId="1" xfId="193" applyNumberFormat="1" applyFont="1" applyFill="1" applyBorder="1" applyAlignment="1">
      <alignment horizontal="right" vertical="center"/>
    </xf>
    <xf numFmtId="10" fontId="102" fillId="0" borderId="1" xfId="193" applyNumberFormat="1" applyFont="1" applyBorder="1" applyAlignment="1">
      <alignment vertical="center"/>
    </xf>
    <xf numFmtId="10" fontId="102" fillId="0" borderId="1" xfId="193" applyNumberFormat="1" applyFont="1" applyBorder="1" applyAlignment="1">
      <alignment horizontal="right" vertical="center"/>
    </xf>
    <xf numFmtId="0" fontId="95" fillId="0" borderId="2" xfId="0" applyFont="1" applyBorder="1" applyAlignment="1">
      <alignment horizontal="center"/>
    </xf>
    <xf numFmtId="0" fontId="95" fillId="0" borderId="33" xfId="0" applyFont="1" applyBorder="1"/>
    <xf numFmtId="0" fontId="95" fillId="0" borderId="30" xfId="0" applyFont="1" applyBorder="1"/>
    <xf numFmtId="10" fontId="102" fillId="0" borderId="1" xfId="193" applyNumberFormat="1" applyFont="1" applyBorder="1"/>
    <xf numFmtId="0" fontId="95" fillId="0" borderId="1" xfId="0" applyFont="1" applyBorder="1" applyAlignment="1">
      <alignment horizontal="right" vertical="center"/>
    </xf>
    <xf numFmtId="0" fontId="102" fillId="0" borderId="1" xfId="0" applyFont="1" applyBorder="1" applyAlignment="1">
      <alignment horizontal="center" vertical="center"/>
    </xf>
    <xf numFmtId="10" fontId="102" fillId="0" borderId="1" xfId="0" applyNumberFormat="1" applyFont="1" applyBorder="1"/>
    <xf numFmtId="0" fontId="102" fillId="0" borderId="2" xfId="0" applyFont="1" applyBorder="1" applyAlignment="1">
      <alignment horizontal="center"/>
    </xf>
    <xf numFmtId="0" fontId="102" fillId="0" borderId="33" xfId="0" applyFont="1" applyBorder="1" applyAlignment="1">
      <alignment vertical="center"/>
    </xf>
    <xf numFmtId="0" fontId="95" fillId="0" borderId="33" xfId="0" applyFont="1" applyBorder="1" applyAlignment="1">
      <alignment vertical="center"/>
    </xf>
    <xf numFmtId="0" fontId="102" fillId="0" borderId="33" xfId="0" applyFont="1" applyBorder="1"/>
    <xf numFmtId="0" fontId="102" fillId="0" borderId="30" xfId="0" applyFont="1" applyBorder="1"/>
    <xf numFmtId="10" fontId="102" fillId="0" borderId="34" xfId="193" applyNumberFormat="1" applyFont="1" applyBorder="1" applyAlignment="1">
      <alignment horizontal="right" vertical="center"/>
    </xf>
    <xf numFmtId="10" fontId="102" fillId="0" borderId="0" xfId="193" applyNumberFormat="1" applyFont="1" applyBorder="1" applyAlignment="1">
      <alignment horizontal="right" vertical="center"/>
    </xf>
    <xf numFmtId="0" fontId="102" fillId="0" borderId="1" xfId="0" applyFont="1" applyBorder="1" applyAlignment="1">
      <alignment horizontal="center"/>
    </xf>
    <xf numFmtId="10" fontId="102" fillId="0" borderId="34" xfId="193" applyNumberFormat="1" applyFont="1" applyFill="1" applyBorder="1" applyAlignment="1">
      <alignment horizontal="right" vertical="center"/>
    </xf>
    <xf numFmtId="10" fontId="102" fillId="0" borderId="0" xfId="193" applyNumberFormat="1" applyFont="1" applyFill="1" applyBorder="1" applyAlignment="1">
      <alignment horizontal="right" vertical="center"/>
    </xf>
    <xf numFmtId="10" fontId="106" fillId="2" borderId="1" xfId="0" applyNumberFormat="1" applyFont="1" applyFill="1" applyBorder="1"/>
    <xf numFmtId="10" fontId="106" fillId="2" borderId="1" xfId="0" applyNumberFormat="1" applyFont="1" applyFill="1" applyBorder="1" applyAlignment="1">
      <alignment horizontal="right"/>
    </xf>
    <xf numFmtId="0" fontId="10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5" fillId="0" borderId="1" xfId="0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3" fontId="103" fillId="0" borderId="1" xfId="0" applyNumberFormat="1" applyFont="1" applyBorder="1" applyAlignment="1">
      <alignment vertical="center"/>
    </xf>
    <xf numFmtId="3" fontId="106" fillId="0" borderId="1" xfId="0" applyNumberFormat="1" applyFont="1" applyBorder="1" applyAlignment="1">
      <alignment vertical="center"/>
    </xf>
    <xf numFmtId="0" fontId="107" fillId="2" borderId="0" xfId="14" applyFont="1" applyFill="1"/>
    <xf numFmtId="0" fontId="108" fillId="2" borderId="0" xfId="14" applyFont="1" applyFill="1"/>
    <xf numFmtId="0" fontId="109" fillId="2" borderId="0" xfId="14" applyFont="1" applyFill="1"/>
    <xf numFmtId="0" fontId="95" fillId="0" borderId="0" xfId="14" applyAlignment="1">
      <alignment horizontal="left"/>
    </xf>
    <xf numFmtId="0" fontId="95" fillId="0" borderId="0" xfId="14"/>
    <xf numFmtId="0" fontId="95" fillId="2" borderId="0" xfId="14" applyFill="1"/>
    <xf numFmtId="0" fontId="110" fillId="2" borderId="0" xfId="14" applyFont="1" applyFill="1"/>
    <xf numFmtId="0" fontId="112" fillId="2" borderId="0" xfId="14" applyFont="1" applyFill="1" applyAlignment="1">
      <alignment vertical="center"/>
    </xf>
    <xf numFmtId="0" fontId="113" fillId="2" borderId="0" xfId="14" applyFont="1" applyFill="1" applyAlignment="1">
      <alignment vertical="center"/>
    </xf>
    <xf numFmtId="0" fontId="114" fillId="2" borderId="0" xfId="14" applyFont="1" applyFill="1" applyAlignment="1">
      <alignment vertical="center"/>
    </xf>
    <xf numFmtId="0" fontId="115" fillId="0" borderId="0" xfId="14" applyFont="1" applyAlignment="1">
      <alignment horizontal="left" vertical="center"/>
    </xf>
    <xf numFmtId="0" fontId="115" fillId="0" borderId="0" xfId="14" applyFont="1" applyAlignment="1">
      <alignment vertical="center"/>
    </xf>
    <xf numFmtId="0" fontId="115" fillId="2" borderId="0" xfId="14" applyFont="1" applyFill="1" applyAlignment="1">
      <alignment vertical="center"/>
    </xf>
    <xf numFmtId="0" fontId="116" fillId="2" borderId="0" xfId="14" applyFont="1" applyFill="1" applyAlignment="1">
      <alignment vertical="center"/>
    </xf>
    <xf numFmtId="0" fontId="121" fillId="0" borderId="52" xfId="14" applyFont="1" applyBorder="1" applyAlignment="1">
      <alignment horizontal="center" vertical="center" wrapText="1"/>
    </xf>
    <xf numFmtId="0" fontId="121" fillId="0" borderId="10" xfId="14" applyFont="1" applyBorder="1" applyAlignment="1">
      <alignment horizontal="center" vertical="center" wrapText="1"/>
    </xf>
    <xf numFmtId="0" fontId="121" fillId="0" borderId="21" xfId="14" applyFont="1" applyBorder="1" applyAlignment="1">
      <alignment horizontal="center" vertical="center" wrapText="1"/>
    </xf>
    <xf numFmtId="0" fontId="124" fillId="0" borderId="0" xfId="14" applyFont="1"/>
    <xf numFmtId="3" fontId="127" fillId="0" borderId="55" xfId="14" applyNumberFormat="1" applyFont="1" applyBorder="1" applyAlignment="1">
      <alignment horizontal="right" vertical="center" wrapText="1"/>
    </xf>
    <xf numFmtId="3" fontId="127" fillId="0" borderId="17" xfId="14" applyNumberFormat="1" applyFont="1" applyBorder="1" applyAlignment="1">
      <alignment horizontal="right" vertical="center" wrapText="1"/>
    </xf>
    <xf numFmtId="3" fontId="127" fillId="0" borderId="18" xfId="14" applyNumberFormat="1" applyFont="1" applyBorder="1" applyAlignment="1">
      <alignment horizontal="right" vertical="center" wrapText="1"/>
    </xf>
    <xf numFmtId="3" fontId="127" fillId="0" borderId="19" xfId="14" applyNumberFormat="1" applyFont="1" applyBorder="1" applyAlignment="1">
      <alignment horizontal="right" vertical="center" wrapText="1"/>
    </xf>
    <xf numFmtId="3" fontId="127" fillId="0" borderId="23" xfId="14" applyNumberFormat="1" applyFont="1" applyBorder="1" applyAlignment="1">
      <alignment horizontal="right" vertical="center" wrapText="1"/>
    </xf>
    <xf numFmtId="3" fontId="127" fillId="0" borderId="22" xfId="14" applyNumberFormat="1" applyFont="1" applyBorder="1" applyAlignment="1">
      <alignment horizontal="right" vertical="center" wrapText="1"/>
    </xf>
    <xf numFmtId="3" fontId="120" fillId="0" borderId="17" xfId="14" applyNumberFormat="1" applyFont="1" applyBorder="1" applyAlignment="1">
      <alignment horizontal="right" vertical="center"/>
    </xf>
    <xf numFmtId="3" fontId="120" fillId="2" borderId="18" xfId="14" applyNumberFormat="1" applyFont="1" applyFill="1" applyBorder="1" applyAlignment="1">
      <alignment horizontal="right" vertical="center"/>
    </xf>
    <xf numFmtId="3" fontId="121" fillId="0" borderId="19" xfId="14" applyNumberFormat="1" applyFont="1" applyBorder="1" applyAlignment="1">
      <alignment horizontal="right" vertical="center" wrapText="1"/>
    </xf>
    <xf numFmtId="3" fontId="120" fillId="0" borderId="18" xfId="14" applyNumberFormat="1" applyFont="1" applyBorder="1" applyAlignment="1">
      <alignment horizontal="right" vertical="center"/>
    </xf>
    <xf numFmtId="3" fontId="121" fillId="0" borderId="17" xfId="14" applyNumberFormat="1" applyFont="1" applyBorder="1" applyAlignment="1">
      <alignment horizontal="right" vertical="center" wrapText="1"/>
    </xf>
    <xf numFmtId="0" fontId="131" fillId="0" borderId="0" xfId="14" applyFont="1"/>
    <xf numFmtId="3" fontId="120" fillId="0" borderId="22" xfId="14" applyNumberFormat="1" applyFont="1" applyBorder="1" applyAlignment="1">
      <alignment horizontal="right" vertical="center"/>
    </xf>
    <xf numFmtId="3" fontId="120" fillId="3" borderId="1" xfId="14" applyNumberFormat="1" applyFont="1" applyFill="1" applyBorder="1" applyAlignment="1">
      <alignment horizontal="right" vertical="center"/>
    </xf>
    <xf numFmtId="3" fontId="121" fillId="0" borderId="23" xfId="14" applyNumberFormat="1" applyFont="1" applyBorder="1" applyAlignment="1">
      <alignment horizontal="right" vertical="center" wrapText="1"/>
    </xf>
    <xf numFmtId="3" fontId="120" fillId="0" borderId="59" xfId="14" applyNumberFormat="1" applyFont="1" applyBorder="1" applyAlignment="1">
      <alignment horizontal="right" vertical="center"/>
    </xf>
    <xf numFmtId="3" fontId="120" fillId="0" borderId="15" xfId="14" applyNumberFormat="1" applyFont="1" applyBorder="1" applyAlignment="1">
      <alignment horizontal="right" vertical="center"/>
    </xf>
    <xf numFmtId="3" fontId="121" fillId="0" borderId="58" xfId="14" applyNumberFormat="1" applyFont="1" applyBorder="1" applyAlignment="1">
      <alignment horizontal="right" vertical="center" wrapText="1"/>
    </xf>
    <xf numFmtId="3" fontId="120" fillId="2" borderId="1" xfId="14" applyNumberFormat="1" applyFont="1" applyFill="1" applyBorder="1" applyAlignment="1">
      <alignment horizontal="right" vertical="center"/>
    </xf>
    <xf numFmtId="3" fontId="120" fillId="0" borderId="23" xfId="14" applyNumberFormat="1" applyFont="1" applyBorder="1" applyAlignment="1">
      <alignment horizontal="right" vertical="center" wrapText="1"/>
    </xf>
    <xf numFmtId="3" fontId="120" fillId="0" borderId="1" xfId="14" applyNumberFormat="1" applyFont="1" applyBorder="1" applyAlignment="1">
      <alignment horizontal="right" vertical="center"/>
    </xf>
    <xf numFmtId="3" fontId="121" fillId="0" borderId="22" xfId="14" applyNumberFormat="1" applyFont="1" applyBorder="1" applyAlignment="1">
      <alignment horizontal="right" vertical="center" wrapText="1"/>
    </xf>
    <xf numFmtId="3" fontId="121" fillId="3" borderId="1" xfId="14" applyNumberFormat="1" applyFont="1" applyFill="1" applyBorder="1" applyAlignment="1">
      <alignment horizontal="right" vertical="center" wrapText="1"/>
    </xf>
    <xf numFmtId="3" fontId="121" fillId="2" borderId="1" xfId="14" applyNumberFormat="1" applyFont="1" applyFill="1" applyBorder="1" applyAlignment="1">
      <alignment horizontal="right" vertical="center" wrapText="1"/>
    </xf>
    <xf numFmtId="0" fontId="121" fillId="0" borderId="19" xfId="14" applyFont="1" applyBorder="1" applyAlignment="1">
      <alignment vertical="center"/>
    </xf>
    <xf numFmtId="3" fontId="120" fillId="0" borderId="38" xfId="14" applyNumberFormat="1" applyFont="1" applyBorder="1" applyAlignment="1">
      <alignment horizontal="right" vertical="center"/>
    </xf>
    <xf numFmtId="3" fontId="120" fillId="0" borderId="20" xfId="14" applyNumberFormat="1" applyFont="1" applyBorder="1" applyAlignment="1">
      <alignment horizontal="right" vertical="center"/>
    </xf>
    <xf numFmtId="3" fontId="121" fillId="0" borderId="18" xfId="14" applyNumberFormat="1" applyFont="1" applyBorder="1" applyAlignment="1">
      <alignment horizontal="right" vertical="center" wrapText="1"/>
    </xf>
    <xf numFmtId="3" fontId="120" fillId="4" borderId="52" xfId="14" applyNumberFormat="1" applyFont="1" applyFill="1" applyBorder="1" applyAlignment="1">
      <alignment horizontal="right" vertical="center"/>
    </xf>
    <xf numFmtId="3" fontId="120" fillId="4" borderId="10" xfId="14" applyNumberFormat="1" applyFont="1" applyFill="1" applyBorder="1" applyAlignment="1">
      <alignment horizontal="right" vertical="center"/>
    </xf>
    <xf numFmtId="3" fontId="120" fillId="4" borderId="21" xfId="14" applyNumberFormat="1" applyFont="1" applyFill="1" applyBorder="1" applyAlignment="1">
      <alignment horizontal="right" vertical="center"/>
    </xf>
    <xf numFmtId="3" fontId="120" fillId="4" borderId="46" xfId="14" applyNumberFormat="1" applyFont="1" applyFill="1" applyBorder="1" applyAlignment="1">
      <alignment horizontal="right" vertical="center"/>
    </xf>
    <xf numFmtId="3" fontId="121" fillId="0" borderId="57" xfId="14" applyNumberFormat="1" applyFont="1" applyBorder="1" applyAlignment="1">
      <alignment horizontal="right" vertical="center" wrapText="1"/>
    </xf>
    <xf numFmtId="3" fontId="121" fillId="0" borderId="9" xfId="14" applyNumberFormat="1" applyFont="1" applyBorder="1" applyAlignment="1">
      <alignment horizontal="right" vertical="center" wrapText="1"/>
    </xf>
    <xf numFmtId="3" fontId="121" fillId="0" borderId="37" xfId="14" applyNumberFormat="1" applyFont="1" applyBorder="1" applyAlignment="1">
      <alignment horizontal="right" vertical="center" wrapText="1"/>
    </xf>
    <xf numFmtId="3" fontId="121" fillId="2" borderId="9" xfId="14" applyNumberFormat="1" applyFont="1" applyFill="1" applyBorder="1" applyAlignment="1">
      <alignment horizontal="right" vertical="center" wrapText="1"/>
    </xf>
    <xf numFmtId="3" fontId="121" fillId="0" borderId="15" xfId="14" applyNumberFormat="1" applyFont="1" applyBorder="1" applyAlignment="1">
      <alignment horizontal="right" vertical="center" wrapText="1"/>
    </xf>
    <xf numFmtId="3" fontId="121" fillId="0" borderId="59" xfId="14" applyNumberFormat="1" applyFont="1" applyBorder="1" applyAlignment="1">
      <alignment horizontal="right" vertical="center" wrapText="1"/>
    </xf>
    <xf numFmtId="3" fontId="121" fillId="2" borderId="15" xfId="14" applyNumberFormat="1" applyFont="1" applyFill="1" applyBorder="1" applyAlignment="1">
      <alignment horizontal="right" vertical="center" wrapText="1"/>
    </xf>
    <xf numFmtId="3" fontId="121" fillId="0" borderId="34" xfId="14" applyNumberFormat="1" applyFont="1" applyBorder="1" applyAlignment="1">
      <alignment horizontal="right" vertical="center" wrapText="1"/>
    </xf>
    <xf numFmtId="0" fontId="121" fillId="0" borderId="37" xfId="14" applyFont="1" applyBorder="1" applyAlignment="1">
      <alignment vertical="center"/>
    </xf>
    <xf numFmtId="3" fontId="127" fillId="2" borderId="1" xfId="14" applyNumberFormat="1" applyFont="1" applyFill="1" applyBorder="1" applyAlignment="1">
      <alignment horizontal="right" vertical="center" wrapText="1"/>
    </xf>
    <xf numFmtId="3" fontId="127" fillId="0" borderId="57" xfId="14" applyNumberFormat="1" applyFont="1" applyBorder="1" applyAlignment="1">
      <alignment horizontal="right" vertical="center" wrapText="1"/>
    </xf>
    <xf numFmtId="3" fontId="127" fillId="2" borderId="9" xfId="14" applyNumberFormat="1" applyFont="1" applyFill="1" applyBorder="1" applyAlignment="1">
      <alignment horizontal="right" vertical="center" wrapText="1"/>
    </xf>
    <xf numFmtId="3" fontId="127" fillId="0" borderId="37" xfId="14" applyNumberFormat="1" applyFont="1" applyBorder="1" applyAlignment="1">
      <alignment horizontal="right" vertical="center" wrapText="1"/>
    </xf>
    <xf numFmtId="3" fontId="127" fillId="3" borderId="1" xfId="14" applyNumberFormat="1" applyFont="1" applyFill="1" applyBorder="1" applyAlignment="1">
      <alignment horizontal="right" vertical="center" wrapText="1"/>
    </xf>
    <xf numFmtId="3" fontId="127" fillId="0" borderId="9" xfId="14" applyNumberFormat="1" applyFont="1" applyBorder="1" applyAlignment="1">
      <alignment horizontal="right" vertical="center" wrapText="1"/>
    </xf>
    <xf numFmtId="3" fontId="127" fillId="0" borderId="1" xfId="14" applyNumberFormat="1" applyFont="1" applyBorder="1" applyAlignment="1">
      <alignment horizontal="right" vertical="center" wrapText="1"/>
    </xf>
    <xf numFmtId="3" fontId="127" fillId="0" borderId="15" xfId="14" applyNumberFormat="1" applyFont="1" applyBorder="1" applyAlignment="1">
      <alignment horizontal="right" vertical="center" wrapText="1"/>
    </xf>
    <xf numFmtId="3" fontId="121" fillId="0" borderId="22" xfId="14" applyNumberFormat="1" applyFont="1" applyBorder="1" applyAlignment="1">
      <alignment horizontal="right" vertical="center"/>
    </xf>
    <xf numFmtId="3" fontId="121" fillId="7" borderId="24" xfId="14" applyNumberFormat="1" applyFont="1" applyFill="1" applyBorder="1" applyAlignment="1">
      <alignment horizontal="right" vertical="center"/>
    </xf>
    <xf numFmtId="3" fontId="121" fillId="0" borderId="17" xfId="14" applyNumberFormat="1" applyFont="1" applyBorder="1" applyAlignment="1">
      <alignment horizontal="right" vertical="center"/>
    </xf>
    <xf numFmtId="3" fontId="120" fillId="0" borderId="57" xfId="14" applyNumberFormat="1" applyFont="1" applyBorder="1" applyAlignment="1">
      <alignment horizontal="right" vertical="center"/>
    </xf>
    <xf numFmtId="3" fontId="95" fillId="0" borderId="0" xfId="14" applyNumberFormat="1" applyAlignment="1">
      <alignment horizontal="left"/>
    </xf>
    <xf numFmtId="3" fontId="95" fillId="0" borderId="0" xfId="14" applyNumberFormat="1"/>
    <xf numFmtId="0" fontId="110" fillId="0" borderId="0" xfId="14" applyFont="1"/>
    <xf numFmtId="0" fontId="0" fillId="0" borderId="0" xfId="14" applyFont="1" applyAlignment="1">
      <alignment horizontal="left"/>
    </xf>
    <xf numFmtId="3" fontId="132" fillId="0" borderId="0" xfId="14" applyNumberFormat="1" applyFont="1"/>
    <xf numFmtId="3" fontId="134" fillId="0" borderId="1" xfId="14" applyNumberFormat="1" applyFont="1" applyBorder="1"/>
    <xf numFmtId="0" fontId="110" fillId="0" borderId="1" xfId="14" applyFont="1" applyBorder="1"/>
    <xf numFmtId="0" fontId="95" fillId="0" borderId="1" xfId="14" applyBorder="1"/>
    <xf numFmtId="0" fontId="134" fillId="0" borderId="1" xfId="14" applyFont="1" applyBorder="1"/>
    <xf numFmtId="3" fontId="95" fillId="0" borderId="1" xfId="14" applyNumberFormat="1" applyBorder="1"/>
    <xf numFmtId="0" fontId="135" fillId="2" borderId="0" xfId="14" applyFont="1" applyFill="1"/>
    <xf numFmtId="0" fontId="134" fillId="0" borderId="0" xfId="14" applyFont="1" applyAlignment="1">
      <alignment horizontal="left"/>
    </xf>
    <xf numFmtId="3" fontId="134" fillId="0" borderId="0" xfId="14" applyNumberFormat="1" applyFont="1"/>
    <xf numFmtId="0" fontId="134" fillId="0" borderId="0" xfId="14" applyFont="1"/>
    <xf numFmtId="0" fontId="135" fillId="0" borderId="1" xfId="14" applyFont="1" applyBorder="1"/>
    <xf numFmtId="0" fontId="103" fillId="0" borderId="1" xfId="200" applyFont="1" applyBorder="1" applyAlignment="1">
      <alignment horizontal="center" vertical="center" wrapText="1"/>
    </xf>
    <xf numFmtId="0" fontId="103" fillId="0" borderId="1" xfId="201" applyFont="1" applyBorder="1" applyAlignment="1">
      <alignment vertical="center" wrapText="1"/>
    </xf>
    <xf numFmtId="3" fontId="103" fillId="0" borderId="1" xfId="201" applyNumberFormat="1" applyFont="1" applyBorder="1" applyAlignment="1">
      <alignment vertical="center" wrapText="1"/>
    </xf>
    <xf numFmtId="10" fontId="102" fillId="0" borderId="1" xfId="200" applyNumberFormat="1" applyFont="1" applyBorder="1" applyAlignment="1">
      <alignment horizontal="right"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 horizontal="left" vertical="center"/>
    </xf>
    <xf numFmtId="10" fontId="102" fillId="0" borderId="0" xfId="0" applyNumberFormat="1" applyFont="1"/>
    <xf numFmtId="3" fontId="123" fillId="4" borderId="52" xfId="14" applyNumberFormat="1" applyFont="1" applyFill="1" applyBorder="1" applyAlignment="1">
      <alignment horizontal="right" vertical="center"/>
    </xf>
    <xf numFmtId="3" fontId="123" fillId="4" borderId="10" xfId="14" applyNumberFormat="1" applyFont="1" applyFill="1" applyBorder="1" applyAlignment="1">
      <alignment horizontal="right" vertical="center"/>
    </xf>
    <xf numFmtId="3" fontId="123" fillId="4" borderId="21" xfId="14" applyNumberFormat="1" applyFont="1" applyFill="1" applyBorder="1" applyAlignment="1">
      <alignment horizontal="right" vertical="center"/>
    </xf>
    <xf numFmtId="0" fontId="121" fillId="0" borderId="17" xfId="14" applyFont="1" applyBorder="1" applyAlignment="1">
      <alignment horizontal="left" vertical="center"/>
    </xf>
    <xf numFmtId="0" fontId="121" fillId="0" borderId="19" xfId="14" applyFont="1" applyBorder="1" applyAlignment="1">
      <alignment horizontal="left" vertical="center"/>
    </xf>
    <xf numFmtId="0" fontId="121" fillId="0" borderId="23" xfId="14" applyFont="1" applyBorder="1" applyAlignment="1">
      <alignment vertical="center"/>
    </xf>
    <xf numFmtId="0" fontId="121" fillId="0" borderId="22" xfId="14" applyFont="1" applyBorder="1" applyAlignment="1">
      <alignment horizontal="left" vertical="center"/>
    </xf>
    <xf numFmtId="0" fontId="121" fillId="0" borderId="23" xfId="14" applyFont="1" applyBorder="1" applyAlignment="1">
      <alignment horizontal="left" vertical="center"/>
    </xf>
    <xf numFmtId="0" fontId="121" fillId="0" borderId="57" xfId="14" applyFont="1" applyBorder="1" applyAlignment="1">
      <alignment horizontal="left" vertical="center"/>
    </xf>
    <xf numFmtId="0" fontId="117" fillId="2" borderId="12" xfId="14" applyFont="1" applyFill="1" applyBorder="1" applyAlignment="1">
      <alignment horizontal="center" vertical="center"/>
    </xf>
    <xf numFmtId="0" fontId="108" fillId="2" borderId="4" xfId="14" applyFont="1" applyFill="1" applyBorder="1" applyAlignment="1">
      <alignment horizontal="center" vertical="center"/>
    </xf>
    <xf numFmtId="0" fontId="108" fillId="2" borderId="12" xfId="14" applyFont="1" applyFill="1" applyBorder="1" applyAlignment="1">
      <alignment horizontal="center" vertical="center"/>
    </xf>
    <xf numFmtId="0" fontId="118" fillId="0" borderId="4" xfId="14" applyFont="1" applyBorder="1" applyAlignment="1">
      <alignment horizontal="center" vertical="center"/>
    </xf>
    <xf numFmtId="0" fontId="1" fillId="0" borderId="0" xfId="202" applyAlignment="1">
      <alignment vertical="center"/>
    </xf>
    <xf numFmtId="0" fontId="120" fillId="0" borderId="21" xfId="14" applyFont="1" applyBorder="1" applyAlignment="1">
      <alignment horizontal="center" vertical="center" wrapText="1"/>
    </xf>
    <xf numFmtId="0" fontId="120" fillId="0" borderId="10" xfId="14" applyFont="1" applyBorder="1" applyAlignment="1">
      <alignment horizontal="center" vertical="center" wrapText="1"/>
    </xf>
    <xf numFmtId="0" fontId="121" fillId="0" borderId="14" xfId="14" applyFont="1" applyBorder="1" applyAlignment="1">
      <alignment horizontal="center" vertical="center" wrapText="1"/>
    </xf>
    <xf numFmtId="0" fontId="95" fillId="0" borderId="0" xfId="14" applyAlignment="1">
      <alignment horizontal="center"/>
    </xf>
    <xf numFmtId="0" fontId="121" fillId="0" borderId="17" xfId="14" applyFont="1" applyBorder="1" applyAlignment="1">
      <alignment vertical="center"/>
    </xf>
    <xf numFmtId="3" fontId="120" fillId="3" borderId="18" xfId="14" applyNumberFormat="1" applyFont="1" applyFill="1" applyBorder="1" applyAlignment="1">
      <alignment horizontal="right" vertical="center"/>
    </xf>
    <xf numFmtId="3" fontId="121" fillId="0" borderId="27" xfId="14" applyNumberFormat="1" applyFont="1" applyBorder="1" applyAlignment="1">
      <alignment horizontal="right" vertical="center" wrapText="1"/>
    </xf>
    <xf numFmtId="3" fontId="120" fillId="0" borderId="19" xfId="14" applyNumberFormat="1" applyFont="1" applyBorder="1" applyAlignment="1">
      <alignment horizontal="right" vertical="center"/>
    </xf>
    <xf numFmtId="3" fontId="120" fillId="0" borderId="27" xfId="14" applyNumberFormat="1" applyFont="1" applyBorder="1" applyAlignment="1">
      <alignment horizontal="right" vertical="center"/>
    </xf>
    <xf numFmtId="3" fontId="121" fillId="3" borderId="18" xfId="14" applyNumberFormat="1" applyFont="1" applyFill="1" applyBorder="1" applyAlignment="1">
      <alignment horizontal="right" vertical="center" wrapText="1"/>
    </xf>
    <xf numFmtId="3" fontId="121" fillId="0" borderId="47" xfId="14" applyNumberFormat="1" applyFont="1" applyBorder="1" applyAlignment="1">
      <alignment horizontal="right" vertical="center" wrapText="1"/>
    </xf>
    <xf numFmtId="3" fontId="131" fillId="0" borderId="0" xfId="14" applyNumberFormat="1" applyFont="1"/>
    <xf numFmtId="3" fontId="124" fillId="0" borderId="0" xfId="14" applyNumberFormat="1" applyFont="1"/>
    <xf numFmtId="3" fontId="120" fillId="4" borderId="41" xfId="14" applyNumberFormat="1" applyFont="1" applyFill="1" applyBorder="1" applyAlignment="1">
      <alignment horizontal="right" vertical="center"/>
    </xf>
    <xf numFmtId="3" fontId="120" fillId="4" borderId="26" xfId="14" applyNumberFormat="1" applyFont="1" applyFill="1" applyBorder="1" applyAlignment="1">
      <alignment horizontal="right" vertical="center"/>
    </xf>
    <xf numFmtId="3" fontId="120" fillId="4" borderId="61" xfId="14" applyNumberFormat="1" applyFont="1" applyFill="1" applyBorder="1" applyAlignment="1">
      <alignment horizontal="right" vertical="center"/>
    </xf>
    <xf numFmtId="3" fontId="120" fillId="4" borderId="24" xfId="14" applyNumberFormat="1" applyFont="1" applyFill="1" applyBorder="1" applyAlignment="1">
      <alignment horizontal="right" vertical="center"/>
    </xf>
    <xf numFmtId="3" fontId="120" fillId="4" borderId="25" xfId="14" applyNumberFormat="1" applyFont="1" applyFill="1" applyBorder="1" applyAlignment="1">
      <alignment horizontal="right" vertical="center"/>
    </xf>
    <xf numFmtId="3" fontId="120" fillId="4" borderId="62" xfId="14" applyNumberFormat="1" applyFont="1" applyFill="1" applyBorder="1" applyAlignment="1">
      <alignment horizontal="right" vertical="center"/>
    </xf>
    <xf numFmtId="0" fontId="121" fillId="0" borderId="59" xfId="14" applyFont="1" applyBorder="1" applyAlignment="1">
      <alignment vertical="center"/>
    </xf>
    <xf numFmtId="3" fontId="120" fillId="0" borderId="31" xfId="14" applyNumberFormat="1" applyFont="1" applyBorder="1" applyAlignment="1">
      <alignment horizontal="right" vertical="center"/>
    </xf>
    <xf numFmtId="3" fontId="120" fillId="2" borderId="15" xfId="14" applyNumberFormat="1" applyFont="1" applyFill="1" applyBorder="1" applyAlignment="1">
      <alignment horizontal="right" vertical="center"/>
    </xf>
    <xf numFmtId="3" fontId="120" fillId="0" borderId="58" xfId="14" applyNumberFormat="1" applyFont="1" applyBorder="1" applyAlignment="1">
      <alignment horizontal="right" vertical="center"/>
    </xf>
    <xf numFmtId="3" fontId="120" fillId="0" borderId="34" xfId="14" applyNumberFormat="1" applyFont="1" applyBorder="1" applyAlignment="1">
      <alignment horizontal="right" vertical="center"/>
    </xf>
    <xf numFmtId="3" fontId="121" fillId="0" borderId="53" xfId="14" applyNumberFormat="1" applyFont="1" applyBorder="1" applyAlignment="1">
      <alignment horizontal="right" vertical="center" wrapText="1"/>
    </xf>
    <xf numFmtId="3" fontId="123" fillId="0" borderId="17" xfId="14" applyNumberFormat="1" applyFont="1" applyBorder="1" applyAlignment="1">
      <alignment horizontal="right" vertical="center"/>
    </xf>
    <xf numFmtId="3" fontId="123" fillId="2" borderId="18" xfId="14" applyNumberFormat="1" applyFont="1" applyFill="1" applyBorder="1" applyAlignment="1">
      <alignment horizontal="right" vertical="center"/>
    </xf>
    <xf numFmtId="3" fontId="123" fillId="0" borderId="18" xfId="14" applyNumberFormat="1" applyFont="1" applyBorder="1" applyAlignment="1">
      <alignment horizontal="right" vertical="center"/>
    </xf>
    <xf numFmtId="3" fontId="123" fillId="0" borderId="55" xfId="14" applyNumberFormat="1" applyFont="1" applyBorder="1" applyAlignment="1">
      <alignment horizontal="right" vertical="center"/>
    </xf>
    <xf numFmtId="3" fontId="123" fillId="0" borderId="19" xfId="14" applyNumberFormat="1" applyFont="1" applyBorder="1" applyAlignment="1">
      <alignment horizontal="right" vertical="center"/>
    </xf>
    <xf numFmtId="3" fontId="123" fillId="3" borderId="18" xfId="14" applyNumberFormat="1" applyFont="1" applyFill="1" applyBorder="1" applyAlignment="1">
      <alignment horizontal="right" vertical="center"/>
    </xf>
    <xf numFmtId="3" fontId="127" fillId="2" borderId="18" xfId="14" applyNumberFormat="1" applyFont="1" applyFill="1" applyBorder="1" applyAlignment="1">
      <alignment horizontal="right" vertical="center" wrapText="1"/>
    </xf>
    <xf numFmtId="3" fontId="127" fillId="0" borderId="47" xfId="14" applyNumberFormat="1" applyFont="1" applyBorder="1" applyAlignment="1">
      <alignment horizontal="right" vertical="center" wrapText="1"/>
    </xf>
    <xf numFmtId="3" fontId="123" fillId="0" borderId="22" xfId="14" applyNumberFormat="1" applyFont="1" applyBorder="1" applyAlignment="1">
      <alignment horizontal="right" vertical="center"/>
    </xf>
    <xf numFmtId="3" fontId="123" fillId="2" borderId="1" xfId="14" applyNumberFormat="1" applyFont="1" applyFill="1" applyBorder="1" applyAlignment="1">
      <alignment horizontal="right" vertical="center"/>
    </xf>
    <xf numFmtId="3" fontId="123" fillId="0" borderId="1" xfId="14" applyNumberFormat="1" applyFont="1" applyBorder="1" applyAlignment="1">
      <alignment horizontal="right" vertical="center"/>
    </xf>
    <xf numFmtId="3" fontId="123" fillId="0" borderId="23" xfId="14" applyNumberFormat="1" applyFont="1" applyBorder="1" applyAlignment="1">
      <alignment horizontal="right" vertical="center"/>
    </xf>
    <xf numFmtId="3" fontId="123" fillId="3" borderId="1" xfId="14" applyNumberFormat="1" applyFont="1" applyFill="1" applyBorder="1" applyAlignment="1">
      <alignment horizontal="right" vertical="center"/>
    </xf>
    <xf numFmtId="3" fontId="127" fillId="0" borderId="63" xfId="14" applyNumberFormat="1" applyFont="1" applyBorder="1" applyAlignment="1">
      <alignment horizontal="right" vertical="center" wrapText="1"/>
    </xf>
    <xf numFmtId="3" fontId="123" fillId="5" borderId="52" xfId="14" applyNumberFormat="1" applyFont="1" applyFill="1" applyBorder="1" applyAlignment="1">
      <alignment horizontal="right" vertical="center"/>
    </xf>
    <xf numFmtId="3" fontId="123" fillId="5" borderId="10" xfId="14" applyNumberFormat="1" applyFont="1" applyFill="1" applyBorder="1" applyAlignment="1">
      <alignment horizontal="right" vertical="center"/>
    </xf>
    <xf numFmtId="3" fontId="127" fillId="5" borderId="21" xfId="14" applyNumberFormat="1" applyFont="1" applyFill="1" applyBorder="1" applyAlignment="1">
      <alignment horizontal="right" vertical="center" wrapText="1"/>
    </xf>
    <xf numFmtId="3" fontId="123" fillId="5" borderId="21" xfId="14" applyNumberFormat="1" applyFont="1" applyFill="1" applyBorder="1" applyAlignment="1">
      <alignment horizontal="right" vertical="center"/>
    </xf>
    <xf numFmtId="3" fontId="127" fillId="5" borderId="52" xfId="14" applyNumberFormat="1" applyFont="1" applyFill="1" applyBorder="1" applyAlignment="1">
      <alignment horizontal="right" vertical="center" wrapText="1"/>
    </xf>
    <xf numFmtId="3" fontId="127" fillId="5" borderId="10" xfId="14" applyNumberFormat="1" applyFont="1" applyFill="1" applyBorder="1" applyAlignment="1">
      <alignment horizontal="right" vertical="center" wrapText="1"/>
    </xf>
    <xf numFmtId="3" fontId="127" fillId="5" borderId="51" xfId="14" applyNumberFormat="1" applyFont="1" applyFill="1" applyBorder="1" applyAlignment="1">
      <alignment horizontal="right" vertical="center" wrapText="1"/>
    </xf>
    <xf numFmtId="0" fontId="131" fillId="5" borderId="0" xfId="14" applyFont="1" applyFill="1"/>
    <xf numFmtId="3" fontId="123" fillId="0" borderId="21" xfId="14" applyNumberFormat="1" applyFont="1" applyBorder="1" applyAlignment="1">
      <alignment horizontal="right" vertical="center"/>
    </xf>
    <xf numFmtId="3" fontId="123" fillId="5" borderId="22" xfId="14" applyNumberFormat="1" applyFont="1" applyFill="1" applyBorder="1" applyAlignment="1">
      <alignment horizontal="right" vertical="center"/>
    </xf>
    <xf numFmtId="3" fontId="123" fillId="5" borderId="1" xfId="14" applyNumberFormat="1" applyFont="1" applyFill="1" applyBorder="1" applyAlignment="1">
      <alignment horizontal="right" vertical="center"/>
    </xf>
    <xf numFmtId="3" fontId="127" fillId="5" borderId="23" xfId="14" applyNumberFormat="1" applyFont="1" applyFill="1" applyBorder="1" applyAlignment="1">
      <alignment horizontal="right" vertical="center" wrapText="1"/>
    </xf>
    <xf numFmtId="3" fontId="123" fillId="5" borderId="23" xfId="14" applyNumberFormat="1" applyFont="1" applyFill="1" applyBorder="1" applyAlignment="1">
      <alignment horizontal="right" vertical="center"/>
    </xf>
    <xf numFmtId="3" fontId="127" fillId="5" borderId="22" xfId="14" applyNumberFormat="1" applyFont="1" applyFill="1" applyBorder="1" applyAlignment="1">
      <alignment horizontal="right" vertical="center" wrapText="1"/>
    </xf>
    <xf numFmtId="3" fontId="127" fillId="5" borderId="1" xfId="14" applyNumberFormat="1" applyFont="1" applyFill="1" applyBorder="1" applyAlignment="1">
      <alignment horizontal="right" vertical="center" wrapText="1"/>
    </xf>
    <xf numFmtId="3" fontId="127" fillId="5" borderId="63" xfId="14" applyNumberFormat="1" applyFont="1" applyFill="1" applyBorder="1" applyAlignment="1">
      <alignment horizontal="right" vertical="center" wrapText="1"/>
    </xf>
    <xf numFmtId="3" fontId="123" fillId="4" borderId="24" xfId="14" applyNumberFormat="1" applyFont="1" applyFill="1" applyBorder="1" applyAlignment="1">
      <alignment horizontal="right" vertical="center"/>
    </xf>
    <xf numFmtId="3" fontId="123" fillId="4" borderId="26" xfId="14" applyNumberFormat="1" applyFont="1" applyFill="1" applyBorder="1" applyAlignment="1">
      <alignment horizontal="right" vertical="center"/>
    </xf>
    <xf numFmtId="3" fontId="123" fillId="4" borderId="25" xfId="14" applyNumberFormat="1" applyFont="1" applyFill="1" applyBorder="1" applyAlignment="1">
      <alignment horizontal="right" vertical="center"/>
    </xf>
    <xf numFmtId="3" fontId="123" fillId="4" borderId="62" xfId="14" applyNumberFormat="1" applyFont="1" applyFill="1" applyBorder="1" applyAlignment="1">
      <alignment horizontal="right" vertical="center"/>
    </xf>
    <xf numFmtId="3" fontId="127" fillId="0" borderId="17" xfId="202" applyNumberFormat="1" applyFont="1" applyBorder="1" applyAlignment="1">
      <alignment horizontal="right" vertical="center"/>
    </xf>
    <xf numFmtId="3" fontId="127" fillId="0" borderId="38" xfId="14" applyNumberFormat="1" applyFont="1" applyBorder="1" applyAlignment="1">
      <alignment horizontal="right" vertical="center" wrapText="1"/>
    </xf>
    <xf numFmtId="3" fontId="127" fillId="0" borderId="56" xfId="14" applyNumberFormat="1" applyFont="1" applyBorder="1" applyAlignment="1">
      <alignment horizontal="right" vertical="center" wrapText="1"/>
    </xf>
    <xf numFmtId="3" fontId="127" fillId="0" borderId="27" xfId="14" applyNumberFormat="1" applyFont="1" applyBorder="1" applyAlignment="1">
      <alignment horizontal="right" vertical="center" wrapText="1"/>
    </xf>
    <xf numFmtId="3" fontId="127" fillId="0" borderId="18" xfId="202" applyNumberFormat="1" applyFont="1" applyBorder="1" applyAlignment="1">
      <alignment horizontal="right" vertical="center"/>
    </xf>
    <xf numFmtId="3" fontId="127" fillId="3" borderId="18" xfId="14" applyNumberFormat="1" applyFont="1" applyFill="1" applyBorder="1" applyAlignment="1">
      <alignment horizontal="right" vertical="center" wrapText="1"/>
    </xf>
    <xf numFmtId="3" fontId="123" fillId="0" borderId="19" xfId="14" applyNumberFormat="1" applyFont="1" applyBorder="1" applyAlignment="1">
      <alignment horizontal="right" vertical="center" wrapText="1"/>
    </xf>
    <xf numFmtId="3" fontId="123" fillId="0" borderId="38" xfId="14" applyNumberFormat="1" applyFont="1" applyBorder="1" applyAlignment="1">
      <alignment horizontal="right" vertical="center"/>
    </xf>
    <xf numFmtId="3" fontId="123" fillId="0" borderId="47" xfId="14" applyNumberFormat="1" applyFont="1" applyBorder="1" applyAlignment="1">
      <alignment horizontal="right" vertical="center"/>
    </xf>
    <xf numFmtId="0" fontId="121" fillId="0" borderId="22" xfId="14" applyFont="1" applyBorder="1" applyAlignment="1">
      <alignment horizontal="left" vertical="center" wrapText="1"/>
    </xf>
    <xf numFmtId="3" fontId="127" fillId="0" borderId="57" xfId="202" applyNumberFormat="1" applyFont="1" applyBorder="1" applyAlignment="1">
      <alignment horizontal="right" vertical="center"/>
    </xf>
    <xf numFmtId="3" fontId="127" fillId="0" borderId="28" xfId="14" applyNumberFormat="1" applyFont="1" applyBorder="1" applyAlignment="1">
      <alignment horizontal="right" vertical="center" wrapText="1"/>
    </xf>
    <xf numFmtId="3" fontId="127" fillId="0" borderId="29" xfId="14" applyNumberFormat="1" applyFont="1" applyBorder="1" applyAlignment="1">
      <alignment horizontal="right" vertical="center" wrapText="1"/>
    </xf>
    <xf numFmtId="3" fontId="127" fillId="0" borderId="9" xfId="202" applyNumberFormat="1" applyFont="1" applyBorder="1" applyAlignment="1">
      <alignment horizontal="right" vertical="center"/>
    </xf>
    <xf numFmtId="3" fontId="127" fillId="3" borderId="9" xfId="14" applyNumberFormat="1" applyFont="1" applyFill="1" applyBorder="1" applyAlignment="1">
      <alignment horizontal="right" vertical="center" wrapText="1"/>
    </xf>
    <xf numFmtId="3" fontId="123" fillId="0" borderId="23" xfId="14" applyNumberFormat="1" applyFont="1" applyBorder="1" applyAlignment="1">
      <alignment horizontal="right" vertical="center" wrapText="1"/>
    </xf>
    <xf numFmtId="3" fontId="123" fillId="0" borderId="30" xfId="14" applyNumberFormat="1" applyFont="1" applyBorder="1" applyAlignment="1">
      <alignment horizontal="right" vertical="center"/>
    </xf>
    <xf numFmtId="3" fontId="123" fillId="0" borderId="63" xfId="14" applyNumberFormat="1" applyFont="1" applyBorder="1" applyAlignment="1">
      <alignment horizontal="right" vertical="center"/>
    </xf>
    <xf numFmtId="3" fontId="127" fillId="0" borderId="22" xfId="202" applyNumberFormat="1" applyFont="1" applyBorder="1" applyAlignment="1">
      <alignment horizontal="right" vertical="center"/>
    </xf>
    <xf numFmtId="3" fontId="127" fillId="0" borderId="30" xfId="14" applyNumberFormat="1" applyFont="1" applyBorder="1" applyAlignment="1">
      <alignment horizontal="right" vertical="center" wrapText="1"/>
    </xf>
    <xf numFmtId="3" fontId="127" fillId="0" borderId="2" xfId="14" applyNumberFormat="1" applyFont="1" applyBorder="1" applyAlignment="1">
      <alignment horizontal="right" vertical="center" wrapText="1"/>
    </xf>
    <xf numFmtId="3" fontId="127" fillId="0" borderId="1" xfId="202" applyNumberFormat="1" applyFont="1" applyBorder="1" applyAlignment="1">
      <alignment horizontal="right" vertical="center"/>
    </xf>
    <xf numFmtId="3" fontId="123" fillId="0" borderId="32" xfId="14" applyNumberFormat="1" applyFont="1" applyBorder="1" applyAlignment="1">
      <alignment horizontal="right" vertical="center"/>
    </xf>
    <xf numFmtId="3" fontId="123" fillId="0" borderId="10" xfId="14" applyNumberFormat="1" applyFont="1" applyBorder="1" applyAlignment="1">
      <alignment horizontal="right" vertical="center"/>
    </xf>
    <xf numFmtId="3" fontId="123" fillId="0" borderId="21" xfId="14" applyNumberFormat="1" applyFont="1" applyBorder="1" applyAlignment="1">
      <alignment horizontal="right" vertical="center" wrapText="1"/>
    </xf>
    <xf numFmtId="3" fontId="123" fillId="0" borderId="51" xfId="14" applyNumberFormat="1" applyFont="1" applyBorder="1" applyAlignment="1">
      <alignment horizontal="right" vertical="center"/>
    </xf>
    <xf numFmtId="3" fontId="123" fillId="4" borderId="32" xfId="14" applyNumberFormat="1" applyFont="1" applyFill="1" applyBorder="1" applyAlignment="1">
      <alignment horizontal="right" vertical="center"/>
    </xf>
    <xf numFmtId="3" fontId="123" fillId="4" borderId="14" xfId="14" applyNumberFormat="1" applyFont="1" applyFill="1" applyBorder="1" applyAlignment="1">
      <alignment horizontal="right" vertical="center"/>
    </xf>
    <xf numFmtId="3" fontId="127" fillId="4" borderId="52" xfId="14" applyNumberFormat="1" applyFont="1" applyFill="1" applyBorder="1" applyAlignment="1">
      <alignment horizontal="right" vertical="center"/>
    </xf>
    <xf numFmtId="3" fontId="127" fillId="4" borderId="10" xfId="14" applyNumberFormat="1" applyFont="1" applyFill="1" applyBorder="1" applyAlignment="1">
      <alignment horizontal="right" vertical="center"/>
    </xf>
    <xf numFmtId="3" fontId="123" fillId="4" borderId="51" xfId="14" applyNumberFormat="1" applyFont="1" applyFill="1" applyBorder="1" applyAlignment="1">
      <alignment horizontal="right" vertical="center"/>
    </xf>
    <xf numFmtId="3" fontId="120" fillId="0" borderId="19" xfId="14" applyNumberFormat="1" applyFont="1" applyBorder="1" applyAlignment="1">
      <alignment horizontal="right" vertical="center" wrapText="1"/>
    </xf>
    <xf numFmtId="3" fontId="121" fillId="2" borderId="18" xfId="14" applyNumberFormat="1" applyFont="1" applyFill="1" applyBorder="1" applyAlignment="1">
      <alignment horizontal="right" vertical="center" wrapText="1"/>
    </xf>
    <xf numFmtId="3" fontId="121" fillId="0" borderId="63" xfId="14" applyNumberFormat="1" applyFont="1" applyBorder="1" applyAlignment="1">
      <alignment horizontal="right" vertical="center" wrapText="1"/>
    </xf>
    <xf numFmtId="3" fontId="120" fillId="4" borderId="65" xfId="14" applyNumberFormat="1" applyFont="1" applyFill="1" applyBorder="1" applyAlignment="1">
      <alignment horizontal="right" vertical="center"/>
    </xf>
    <xf numFmtId="3" fontId="120" fillId="4" borderId="42" xfId="14" applyNumberFormat="1" applyFont="1" applyFill="1" applyBorder="1" applyAlignment="1">
      <alignment horizontal="right" vertical="center"/>
    </xf>
    <xf numFmtId="3" fontId="120" fillId="4" borderId="43" xfId="14" applyNumberFormat="1" applyFont="1" applyFill="1" applyBorder="1" applyAlignment="1">
      <alignment horizontal="right" vertical="center"/>
    </xf>
    <xf numFmtId="3" fontId="120" fillId="4" borderId="8" xfId="14" applyNumberFormat="1" applyFont="1" applyFill="1" applyBorder="1" applyAlignment="1">
      <alignment horizontal="right" vertical="center"/>
    </xf>
    <xf numFmtId="3" fontId="121" fillId="0" borderId="1" xfId="14" applyNumberFormat="1" applyFont="1" applyBorder="1" applyAlignment="1">
      <alignment horizontal="right" vertical="center" wrapText="1"/>
    </xf>
    <xf numFmtId="3" fontId="127" fillId="8" borderId="9" xfId="14" applyNumberFormat="1" applyFont="1" applyFill="1" applyBorder="1" applyAlignment="1">
      <alignment horizontal="right" vertical="center" wrapText="1"/>
    </xf>
    <xf numFmtId="3" fontId="127" fillId="0" borderId="66" xfId="14" applyNumberFormat="1" applyFont="1" applyBorder="1" applyAlignment="1">
      <alignment horizontal="right" vertical="center" wrapText="1"/>
    </xf>
    <xf numFmtId="3" fontId="120" fillId="0" borderId="50" xfId="14" applyNumberFormat="1" applyFont="1" applyBorder="1" applyAlignment="1">
      <alignment horizontal="right" vertical="center"/>
    </xf>
    <xf numFmtId="3" fontId="121" fillId="0" borderId="29" xfId="14" applyNumberFormat="1" applyFont="1" applyBorder="1" applyAlignment="1">
      <alignment horizontal="right" vertical="center" wrapText="1"/>
    </xf>
    <xf numFmtId="3" fontId="121" fillId="0" borderId="31" xfId="14" applyNumberFormat="1" applyFont="1" applyBorder="1" applyAlignment="1">
      <alignment horizontal="right" vertical="center" wrapText="1"/>
    </xf>
    <xf numFmtId="3" fontId="121" fillId="0" borderId="60" xfId="14" applyNumberFormat="1" applyFont="1" applyBorder="1" applyAlignment="1">
      <alignment horizontal="right" vertical="center" wrapText="1"/>
    </xf>
    <xf numFmtId="3" fontId="120" fillId="4" borderId="39" xfId="14" applyNumberFormat="1" applyFont="1" applyFill="1" applyBorder="1" applyAlignment="1">
      <alignment horizontal="right" vertical="center"/>
    </xf>
    <xf numFmtId="3" fontId="120" fillId="0" borderId="9" xfId="14" applyNumberFormat="1" applyFont="1" applyBorder="1" applyAlignment="1">
      <alignment horizontal="right" vertical="center"/>
    </xf>
    <xf numFmtId="3" fontId="120" fillId="2" borderId="9" xfId="14" applyNumberFormat="1" applyFont="1" applyFill="1" applyBorder="1" applyAlignment="1">
      <alignment horizontal="right" vertical="center"/>
    </xf>
    <xf numFmtId="3" fontId="120" fillId="0" borderId="28" xfId="14" applyNumberFormat="1" applyFont="1" applyBorder="1" applyAlignment="1">
      <alignment horizontal="right" vertical="center"/>
    </xf>
    <xf numFmtId="3" fontId="120" fillId="0" borderId="35" xfId="14" applyNumberFormat="1" applyFont="1" applyBorder="1" applyAlignment="1">
      <alignment horizontal="right" vertical="center"/>
    </xf>
    <xf numFmtId="3" fontId="120" fillId="0" borderId="67" xfId="14" applyNumberFormat="1" applyFont="1" applyBorder="1" applyAlignment="1">
      <alignment horizontal="right" vertical="center"/>
    </xf>
    <xf numFmtId="3" fontId="121" fillId="0" borderId="45" xfId="14" applyNumberFormat="1" applyFont="1" applyBorder="1" applyAlignment="1">
      <alignment horizontal="right" vertical="center" wrapText="1"/>
    </xf>
    <xf numFmtId="3" fontId="120" fillId="4" borderId="14" xfId="14" applyNumberFormat="1" applyFont="1" applyFill="1" applyBorder="1" applyAlignment="1">
      <alignment horizontal="right" vertical="center"/>
    </xf>
    <xf numFmtId="3" fontId="120" fillId="4" borderId="32" xfId="14" applyNumberFormat="1" applyFont="1" applyFill="1" applyBorder="1" applyAlignment="1">
      <alignment horizontal="right" vertical="center"/>
    </xf>
    <xf numFmtId="3" fontId="121" fillId="0" borderId="18" xfId="14" applyNumberFormat="1" applyFont="1" applyBorder="1" applyAlignment="1">
      <alignment horizontal="right" vertical="center"/>
    </xf>
    <xf numFmtId="3" fontId="121" fillId="0" borderId="19" xfId="14" applyNumberFormat="1" applyFont="1" applyBorder="1" applyAlignment="1">
      <alignment horizontal="right" vertical="center"/>
    </xf>
    <xf numFmtId="3" fontId="121" fillId="0" borderId="30" xfId="14" applyNumberFormat="1" applyFont="1" applyBorder="1" applyAlignment="1">
      <alignment horizontal="right" vertical="center"/>
    </xf>
    <xf numFmtId="3" fontId="121" fillId="0" borderId="1" xfId="14" applyNumberFormat="1" applyFont="1" applyBorder="1" applyAlignment="1">
      <alignment horizontal="right" vertical="center"/>
    </xf>
    <xf numFmtId="3" fontId="121" fillId="0" borderId="2" xfId="14" applyNumberFormat="1" applyFont="1" applyBorder="1" applyAlignment="1">
      <alignment horizontal="right" vertical="center"/>
    </xf>
    <xf numFmtId="3" fontId="121" fillId="0" borderId="38" xfId="14" applyNumberFormat="1" applyFont="1" applyBorder="1" applyAlignment="1">
      <alignment horizontal="right" vertical="center"/>
    </xf>
    <xf numFmtId="3" fontId="121" fillId="0" borderId="47" xfId="14" applyNumberFormat="1" applyFont="1" applyBorder="1" applyAlignment="1">
      <alignment horizontal="right" vertical="center"/>
    </xf>
    <xf numFmtId="3" fontId="121" fillId="3" borderId="1" xfId="14" applyNumberFormat="1" applyFont="1" applyFill="1" applyBorder="1" applyAlignment="1">
      <alignment horizontal="right" vertical="center"/>
    </xf>
    <xf numFmtId="3" fontId="121" fillId="0" borderId="23" xfId="14" applyNumberFormat="1" applyFont="1" applyBorder="1" applyAlignment="1">
      <alignment horizontal="right" vertical="center"/>
    </xf>
    <xf numFmtId="3" fontId="121" fillId="2" borderId="1" xfId="14" applyNumberFormat="1" applyFont="1" applyFill="1" applyBorder="1" applyAlignment="1">
      <alignment horizontal="right" vertical="center"/>
    </xf>
    <xf numFmtId="3" fontId="121" fillId="0" borderId="63" xfId="14" applyNumberFormat="1" applyFont="1" applyBorder="1" applyAlignment="1">
      <alignment horizontal="right" vertical="center"/>
    </xf>
    <xf numFmtId="3" fontId="121" fillId="0" borderId="37" xfId="14" applyNumberFormat="1" applyFont="1" applyBorder="1" applyAlignment="1">
      <alignment horizontal="right" vertical="center"/>
    </xf>
    <xf numFmtId="3" fontId="121" fillId="7" borderId="26" xfId="14" applyNumberFormat="1" applyFont="1" applyFill="1" applyBorder="1" applyAlignment="1">
      <alignment horizontal="right" vertical="center"/>
    </xf>
    <xf numFmtId="3" fontId="121" fillId="7" borderId="25" xfId="14" applyNumberFormat="1" applyFont="1" applyFill="1" applyBorder="1" applyAlignment="1">
      <alignment horizontal="right" vertical="center"/>
    </xf>
    <xf numFmtId="3" fontId="121" fillId="7" borderId="30" xfId="14" applyNumberFormat="1" applyFont="1" applyFill="1" applyBorder="1" applyAlignment="1">
      <alignment horizontal="right" vertical="center"/>
    </xf>
    <xf numFmtId="3" fontId="121" fillId="7" borderId="1" xfId="14" applyNumberFormat="1" applyFont="1" applyFill="1" applyBorder="1" applyAlignment="1">
      <alignment horizontal="right" vertical="center"/>
    </xf>
    <xf numFmtId="3" fontId="121" fillId="7" borderId="2" xfId="14" applyNumberFormat="1" applyFont="1" applyFill="1" applyBorder="1" applyAlignment="1">
      <alignment horizontal="right" vertical="center"/>
    </xf>
    <xf numFmtId="3" fontId="121" fillId="7" borderId="41" xfId="14" applyNumberFormat="1" applyFont="1" applyFill="1" applyBorder="1" applyAlignment="1">
      <alignment horizontal="right" vertical="center"/>
    </xf>
    <xf numFmtId="3" fontId="121" fillId="7" borderId="62" xfId="14" applyNumberFormat="1" applyFont="1" applyFill="1" applyBorder="1" applyAlignment="1">
      <alignment horizontal="right" vertical="center"/>
    </xf>
    <xf numFmtId="3" fontId="121" fillId="7" borderId="52" xfId="14" applyNumberFormat="1" applyFont="1" applyFill="1" applyBorder="1" applyAlignment="1">
      <alignment horizontal="right" vertical="center"/>
    </xf>
    <xf numFmtId="3" fontId="121" fillId="7" borderId="10" xfId="14" applyNumberFormat="1" applyFont="1" applyFill="1" applyBorder="1" applyAlignment="1">
      <alignment horizontal="right" vertical="center"/>
    </xf>
    <xf numFmtId="3" fontId="121" fillId="7" borderId="21" xfId="14" applyNumberFormat="1" applyFont="1" applyFill="1" applyBorder="1" applyAlignment="1">
      <alignment horizontal="right" vertical="center"/>
    </xf>
    <xf numFmtId="3" fontId="121" fillId="0" borderId="27" xfId="14" applyNumberFormat="1" applyFont="1" applyBorder="1" applyAlignment="1">
      <alignment horizontal="right" vertical="center"/>
    </xf>
    <xf numFmtId="3" fontId="120" fillId="0" borderId="2" xfId="14" applyNumberFormat="1" applyFont="1" applyBorder="1" applyAlignment="1">
      <alignment horizontal="right" vertical="center"/>
    </xf>
    <xf numFmtId="3" fontId="121" fillId="7" borderId="39" xfId="14" applyNumberFormat="1" applyFont="1" applyFill="1" applyBorder="1" applyAlignment="1">
      <alignment horizontal="right" vertical="center"/>
    </xf>
    <xf numFmtId="3" fontId="121" fillId="7" borderId="61" xfId="14" applyNumberFormat="1" applyFont="1" applyFill="1" applyBorder="1" applyAlignment="1">
      <alignment horizontal="right" vertical="center"/>
    </xf>
    <xf numFmtId="0" fontId="136" fillId="2" borderId="0" xfId="14" applyFont="1" applyFill="1"/>
    <xf numFmtId="0" fontId="134" fillId="2" borderId="0" xfId="14" applyFont="1" applyFill="1"/>
    <xf numFmtId="0" fontId="138" fillId="0" borderId="0" xfId="14" applyFont="1" applyAlignment="1">
      <alignment horizontal="center" vertical="center" wrapText="1"/>
    </xf>
    <xf numFmtId="0" fontId="138" fillId="0" borderId="3" xfId="14" applyFont="1" applyBorder="1" applyAlignment="1">
      <alignment horizontal="center" vertical="center" wrapText="1"/>
    </xf>
    <xf numFmtId="0" fontId="118" fillId="0" borderId="16" xfId="14" applyFont="1" applyBorder="1" applyAlignment="1">
      <alignment horizontal="center" vertical="center"/>
    </xf>
    <xf numFmtId="0" fontId="118" fillId="0" borderId="7" xfId="14" applyFont="1" applyBorder="1" applyAlignment="1">
      <alignment horizontal="center" vertical="center"/>
    </xf>
    <xf numFmtId="0" fontId="118" fillId="0" borderId="54" xfId="14" applyFont="1" applyBorder="1" applyAlignment="1">
      <alignment horizontal="center" vertical="center"/>
    </xf>
    <xf numFmtId="0" fontId="118" fillId="0" borderId="56" xfId="14" applyFont="1" applyBorder="1" applyAlignment="1">
      <alignment horizontal="center" vertical="center"/>
    </xf>
    <xf numFmtId="0" fontId="118" fillId="0" borderId="55" xfId="14" applyFont="1" applyBorder="1" applyAlignment="1">
      <alignment horizontal="center" vertical="center"/>
    </xf>
    <xf numFmtId="0" fontId="118" fillId="0" borderId="6" xfId="14" applyFont="1" applyBorder="1" applyAlignment="1">
      <alignment horizontal="center" vertical="center"/>
    </xf>
    <xf numFmtId="0" fontId="119" fillId="0" borderId="54" xfId="14" applyFont="1" applyBorder="1" applyAlignment="1">
      <alignment horizontal="center" vertical="center"/>
    </xf>
    <xf numFmtId="0" fontId="119" fillId="0" borderId="56" xfId="14" applyFont="1" applyBorder="1" applyAlignment="1">
      <alignment horizontal="center" vertical="center"/>
    </xf>
    <xf numFmtId="0" fontId="119" fillId="0" borderId="55" xfId="14" applyFont="1" applyBorder="1" applyAlignment="1">
      <alignment horizontal="center" vertical="center"/>
    </xf>
    <xf numFmtId="0" fontId="118" fillId="0" borderId="12" xfId="14" applyFont="1" applyBorder="1" applyAlignment="1">
      <alignment horizontal="center" vertical="center"/>
    </xf>
    <xf numFmtId="0" fontId="118" fillId="0" borderId="44" xfId="14" applyFont="1" applyBorder="1" applyAlignment="1">
      <alignment horizontal="center" vertical="center"/>
    </xf>
    <xf numFmtId="0" fontId="118" fillId="0" borderId="13" xfId="14" applyFont="1" applyBorder="1" applyAlignment="1">
      <alignment horizontal="center" vertical="center"/>
    </xf>
    <xf numFmtId="0" fontId="118" fillId="2" borderId="12" xfId="14" applyFont="1" applyFill="1" applyBorder="1" applyAlignment="1">
      <alignment horizontal="center" vertical="center"/>
    </xf>
    <xf numFmtId="0" fontId="118" fillId="2" borderId="44" xfId="14" applyFont="1" applyFill="1" applyBorder="1" applyAlignment="1">
      <alignment horizontal="center" vertical="center"/>
    </xf>
    <xf numFmtId="0" fontId="118" fillId="2" borderId="13" xfId="14" applyFont="1" applyFill="1" applyBorder="1" applyAlignment="1">
      <alignment horizontal="center" vertical="center"/>
    </xf>
    <xf numFmtId="0" fontId="118" fillId="2" borderId="16" xfId="14" applyFont="1" applyFill="1" applyBorder="1" applyAlignment="1">
      <alignment horizontal="center" vertical="center"/>
    </xf>
    <xf numFmtId="0" fontId="118" fillId="2" borderId="6" xfId="14" applyFont="1" applyFill="1" applyBorder="1" applyAlignment="1">
      <alignment horizontal="center" vertical="center"/>
    </xf>
    <xf numFmtId="0" fontId="118" fillId="2" borderId="7" xfId="14" applyFont="1" applyFill="1" applyBorder="1" applyAlignment="1">
      <alignment horizontal="center" vertical="center"/>
    </xf>
    <xf numFmtId="0" fontId="117" fillId="2" borderId="12" xfId="14" applyFont="1" applyFill="1" applyBorder="1" applyAlignment="1">
      <alignment horizontal="center" vertical="center"/>
    </xf>
    <xf numFmtId="0" fontId="117" fillId="2" borderId="44" xfId="14" applyFont="1" applyFill="1" applyBorder="1" applyAlignment="1">
      <alignment horizontal="center" vertical="center"/>
    </xf>
    <xf numFmtId="0" fontId="117" fillId="2" borderId="13" xfId="14" applyFont="1" applyFill="1" applyBorder="1" applyAlignment="1">
      <alignment horizontal="center" vertical="center"/>
    </xf>
    <xf numFmtId="0" fontId="117" fillId="2" borderId="16" xfId="14" applyFont="1" applyFill="1" applyBorder="1" applyAlignment="1">
      <alignment horizontal="center" vertical="center"/>
    </xf>
    <xf numFmtId="0" fontId="117" fillId="2" borderId="6" xfId="14" applyFont="1" applyFill="1" applyBorder="1" applyAlignment="1">
      <alignment horizontal="center" vertical="center"/>
    </xf>
    <xf numFmtId="0" fontId="117" fillId="2" borderId="7" xfId="14" applyFont="1" applyFill="1" applyBorder="1" applyAlignment="1">
      <alignment horizontal="center" vertical="center"/>
    </xf>
    <xf numFmtId="0" fontId="121" fillId="0" borderId="17" xfId="14" applyFont="1" applyBorder="1" applyAlignment="1">
      <alignment horizontal="center" vertical="center"/>
    </xf>
    <xf numFmtId="0" fontId="121" fillId="0" borderId="18" xfId="14" applyFont="1" applyBorder="1" applyAlignment="1">
      <alignment horizontal="center" vertical="center"/>
    </xf>
    <xf numFmtId="0" fontId="121" fillId="0" borderId="19" xfId="14" applyFont="1" applyBorder="1" applyAlignment="1">
      <alignment horizontal="center" vertical="center"/>
    </xf>
    <xf numFmtId="0" fontId="121" fillId="2" borderId="17" xfId="14" applyFont="1" applyFill="1" applyBorder="1" applyAlignment="1">
      <alignment horizontal="center" vertical="center"/>
    </xf>
    <xf numFmtId="0" fontId="121" fillId="2" borderId="18" xfId="14" applyFont="1" applyFill="1" applyBorder="1" applyAlignment="1">
      <alignment horizontal="center" vertical="center"/>
    </xf>
    <xf numFmtId="0" fontId="121" fillId="2" borderId="19" xfId="14" applyFont="1" applyFill="1" applyBorder="1" applyAlignment="1">
      <alignment horizontal="center" vertical="center"/>
    </xf>
    <xf numFmtId="0" fontId="120" fillId="2" borderId="5" xfId="14" applyFont="1" applyFill="1" applyBorder="1" applyAlignment="1">
      <alignment horizontal="center" vertical="center"/>
    </xf>
    <xf numFmtId="0" fontId="120" fillId="2" borderId="4" xfId="14" applyFont="1" applyFill="1" applyBorder="1" applyAlignment="1">
      <alignment horizontal="center" vertical="center"/>
    </xf>
    <xf numFmtId="0" fontId="121" fillId="2" borderId="47" xfId="14" applyFont="1" applyFill="1" applyBorder="1" applyAlignment="1">
      <alignment horizontal="center" vertical="center" wrapText="1"/>
    </xf>
    <xf numFmtId="0" fontId="121" fillId="2" borderId="51" xfId="14" applyFont="1" applyFill="1" applyBorder="1" applyAlignment="1">
      <alignment horizontal="center" vertical="center" wrapText="1"/>
    </xf>
    <xf numFmtId="0" fontId="121" fillId="0" borderId="48" xfId="14" applyFont="1" applyBorder="1" applyAlignment="1">
      <alignment horizontal="center" vertical="center" wrapText="1"/>
    </xf>
    <xf numFmtId="0" fontId="121" fillId="0" borderId="49" xfId="14" applyFont="1" applyBorder="1" applyAlignment="1">
      <alignment horizontal="center" vertical="center" wrapText="1"/>
    </xf>
    <xf numFmtId="0" fontId="121" fillId="0" borderId="36" xfId="14" applyFont="1" applyBorder="1" applyAlignment="1">
      <alignment horizontal="center" vertical="center"/>
    </xf>
    <xf numFmtId="0" fontId="121" fillId="0" borderId="20" xfId="14" applyFont="1" applyBorder="1" applyAlignment="1">
      <alignment horizontal="center" vertical="center"/>
    </xf>
    <xf numFmtId="0" fontId="121" fillId="0" borderId="50" xfId="14" applyFont="1" applyBorder="1" applyAlignment="1">
      <alignment horizontal="center" vertical="center"/>
    </xf>
    <xf numFmtId="0" fontId="121" fillId="2" borderId="36" xfId="14" applyFont="1" applyFill="1" applyBorder="1" applyAlignment="1">
      <alignment horizontal="center" vertical="center"/>
    </xf>
    <xf numFmtId="0" fontId="121" fillId="2" borderId="48" xfId="14" applyFont="1" applyFill="1" applyBorder="1" applyAlignment="1">
      <alignment horizontal="center" vertical="center"/>
    </xf>
    <xf numFmtId="0" fontId="121" fillId="2" borderId="39" xfId="14" applyFont="1" applyFill="1" applyBorder="1" applyAlignment="1">
      <alignment horizontal="center" vertical="center"/>
    </xf>
    <xf numFmtId="0" fontId="121" fillId="2" borderId="53" xfId="14" applyFont="1" applyFill="1" applyBorder="1" applyAlignment="1">
      <alignment horizontal="center" vertical="center" wrapText="1"/>
    </xf>
    <xf numFmtId="0" fontId="121" fillId="2" borderId="62" xfId="14" applyFont="1" applyFill="1" applyBorder="1" applyAlignment="1">
      <alignment horizontal="center" vertical="center" wrapText="1"/>
    </xf>
    <xf numFmtId="0" fontId="122" fillId="2" borderId="20" xfId="14" applyFont="1" applyFill="1" applyBorder="1" applyAlignment="1">
      <alignment horizontal="center" vertical="center" wrapText="1"/>
    </xf>
    <xf numFmtId="0" fontId="122" fillId="2" borderId="0" xfId="14" applyFont="1" applyFill="1" applyAlignment="1">
      <alignment horizontal="center" vertical="center" wrapText="1"/>
    </xf>
    <xf numFmtId="0" fontId="122" fillId="2" borderId="40" xfId="14" applyFont="1" applyFill="1" applyBorder="1" applyAlignment="1">
      <alignment horizontal="center" vertical="center" wrapText="1"/>
    </xf>
    <xf numFmtId="0" fontId="121" fillId="0" borderId="55" xfId="14" applyFont="1" applyBorder="1" applyAlignment="1">
      <alignment horizontal="center" vertical="center"/>
    </xf>
    <xf numFmtId="0" fontId="121" fillId="0" borderId="37" xfId="14" applyFont="1" applyBorder="1" applyAlignment="1">
      <alignment horizontal="center" vertical="center"/>
    </xf>
    <xf numFmtId="0" fontId="120" fillId="4" borderId="24" xfId="14" applyFont="1" applyFill="1" applyBorder="1" applyAlignment="1">
      <alignment horizontal="center" vertical="center"/>
    </xf>
    <xf numFmtId="0" fontId="120" fillId="4" borderId="25" xfId="14" applyFont="1" applyFill="1" applyBorder="1" applyAlignment="1">
      <alignment horizontal="center" vertical="center"/>
    </xf>
    <xf numFmtId="0" fontId="121" fillId="0" borderId="4" xfId="14" applyFont="1" applyBorder="1" applyAlignment="1">
      <alignment horizontal="center" vertical="center" wrapText="1"/>
    </xf>
    <xf numFmtId="0" fontId="121" fillId="0" borderId="53" xfId="14" applyFont="1" applyBorder="1" applyAlignment="1">
      <alignment horizontal="center" vertical="center" wrapText="1"/>
    </xf>
    <xf numFmtId="0" fontId="120" fillId="2" borderId="17" xfId="14" applyFont="1" applyFill="1" applyBorder="1" applyAlignment="1">
      <alignment horizontal="center" vertical="center"/>
    </xf>
    <xf numFmtId="0" fontId="120" fillId="2" borderId="18" xfId="14" applyFont="1" applyFill="1" applyBorder="1" applyAlignment="1">
      <alignment horizontal="center" vertical="center"/>
    </xf>
    <xf numFmtId="0" fontId="120" fillId="2" borderId="19" xfId="14" applyFont="1" applyFill="1" applyBorder="1" applyAlignment="1">
      <alignment horizontal="center" vertical="center"/>
    </xf>
    <xf numFmtId="0" fontId="111" fillId="0" borderId="4" xfId="14" applyFont="1" applyBorder="1" applyAlignment="1">
      <alignment horizontal="center" vertical="center"/>
    </xf>
    <xf numFmtId="0" fontId="111" fillId="0" borderId="53" xfId="14" applyFont="1" applyBorder="1" applyAlignment="1">
      <alignment horizontal="center" vertical="center"/>
    </xf>
    <xf numFmtId="0" fontId="111" fillId="0" borderId="8" xfId="14" applyFont="1" applyBorder="1" applyAlignment="1">
      <alignment horizontal="center" vertical="center"/>
    </xf>
    <xf numFmtId="0" fontId="121" fillId="0" borderId="8" xfId="14" applyFont="1" applyBorder="1" applyAlignment="1">
      <alignment horizontal="center" vertical="center" wrapText="1"/>
    </xf>
    <xf numFmtId="0" fontId="126" fillId="2" borderId="4" xfId="14" applyFont="1" applyFill="1" applyBorder="1" applyAlignment="1">
      <alignment horizontal="center" vertical="center" wrapText="1"/>
    </xf>
    <xf numFmtId="0" fontId="126" fillId="2" borderId="53" xfId="14" applyFont="1" applyFill="1" applyBorder="1" applyAlignment="1">
      <alignment horizontal="center" vertical="center" wrapText="1"/>
    </xf>
    <xf numFmtId="0" fontId="126" fillId="2" borderId="8" xfId="14" applyFont="1" applyFill="1" applyBorder="1" applyAlignment="1">
      <alignment horizontal="center" vertical="center" wrapText="1"/>
    </xf>
    <xf numFmtId="0" fontId="120" fillId="0" borderId="17" xfId="14" applyFont="1" applyBorder="1" applyAlignment="1">
      <alignment horizontal="left" vertical="center"/>
    </xf>
    <xf numFmtId="0" fontId="120" fillId="0" borderId="22" xfId="14" applyFont="1" applyBorder="1" applyAlignment="1">
      <alignment horizontal="left" vertical="center"/>
    </xf>
    <xf numFmtId="0" fontId="120" fillId="5" borderId="52" xfId="14" applyFont="1" applyFill="1" applyBorder="1" applyAlignment="1">
      <alignment horizontal="center" vertical="center"/>
    </xf>
    <xf numFmtId="0" fontId="120" fillId="5" borderId="21" xfId="14" applyFont="1" applyFill="1" applyBorder="1" applyAlignment="1">
      <alignment horizontal="center" vertical="center"/>
    </xf>
    <xf numFmtId="0" fontId="120" fillId="5" borderId="22" xfId="14" applyFont="1" applyFill="1" applyBorder="1" applyAlignment="1">
      <alignment horizontal="center" vertical="center"/>
    </xf>
    <xf numFmtId="0" fontId="120" fillId="5" borderId="23" xfId="14" applyFont="1" applyFill="1" applyBorder="1" applyAlignment="1">
      <alignment horizontal="center" vertical="center"/>
    </xf>
    <xf numFmtId="0" fontId="120" fillId="0" borderId="22" xfId="14" applyFont="1" applyBorder="1" applyAlignment="1">
      <alignment horizontal="center" vertical="center"/>
    </xf>
    <xf numFmtId="0" fontId="120" fillId="0" borderId="23" xfId="14" applyFont="1" applyBorder="1" applyAlignment="1">
      <alignment horizontal="center" vertical="center"/>
    </xf>
    <xf numFmtId="0" fontId="120" fillId="4" borderId="39" xfId="14" applyFont="1" applyFill="1" applyBorder="1" applyAlignment="1">
      <alignment horizontal="center" vertical="center"/>
    </xf>
    <xf numFmtId="0" fontId="120" fillId="4" borderId="64" xfId="14" applyFont="1" applyFill="1" applyBorder="1" applyAlignment="1">
      <alignment horizontal="center" vertical="center"/>
    </xf>
    <xf numFmtId="0" fontId="121" fillId="2" borderId="4" xfId="14" applyFont="1" applyFill="1" applyBorder="1" applyAlignment="1">
      <alignment horizontal="center" vertical="center"/>
    </xf>
    <xf numFmtId="0" fontId="121" fillId="2" borderId="53" xfId="14" applyFont="1" applyFill="1" applyBorder="1" applyAlignment="1">
      <alignment horizontal="center" vertical="center"/>
    </xf>
    <xf numFmtId="0" fontId="121" fillId="2" borderId="8" xfId="14" applyFont="1" applyFill="1" applyBorder="1" applyAlignment="1">
      <alignment horizontal="center" vertical="center"/>
    </xf>
    <xf numFmtId="0" fontId="129" fillId="2" borderId="4" xfId="14" applyFont="1" applyFill="1" applyBorder="1" applyAlignment="1">
      <alignment horizontal="center" vertical="center" wrapText="1"/>
    </xf>
    <xf numFmtId="0" fontId="129" fillId="2" borderId="53" xfId="14" applyFont="1" applyFill="1" applyBorder="1" applyAlignment="1">
      <alignment horizontal="center" vertical="center" wrapText="1"/>
    </xf>
    <xf numFmtId="0" fontId="129" fillId="2" borderId="8" xfId="14" applyFont="1" applyFill="1" applyBorder="1" applyAlignment="1">
      <alignment horizontal="center" vertical="center" wrapText="1"/>
    </xf>
    <xf numFmtId="0" fontId="121" fillId="0" borderId="58" xfId="14" applyFont="1" applyBorder="1" applyAlignment="1">
      <alignment horizontal="center" vertical="center"/>
    </xf>
    <xf numFmtId="0" fontId="125" fillId="2" borderId="4" xfId="14" applyFont="1" applyFill="1" applyBorder="1" applyAlignment="1">
      <alignment horizontal="center" vertical="center"/>
    </xf>
    <xf numFmtId="0" fontId="125" fillId="2" borderId="53" xfId="14" applyFont="1" applyFill="1" applyBorder="1" applyAlignment="1">
      <alignment horizontal="center" vertical="center"/>
    </xf>
    <xf numFmtId="0" fontId="125" fillId="2" borderId="8" xfId="14" applyFont="1" applyFill="1" applyBorder="1" applyAlignment="1">
      <alignment horizontal="center" vertical="center"/>
    </xf>
    <xf numFmtId="0" fontId="121" fillId="2" borderId="4" xfId="14" applyFont="1" applyFill="1" applyBorder="1" applyAlignment="1">
      <alignment horizontal="center" vertical="center" wrapText="1"/>
    </xf>
    <xf numFmtId="0" fontId="121" fillId="2" borderId="8" xfId="14" applyFont="1" applyFill="1" applyBorder="1" applyAlignment="1">
      <alignment horizontal="center" vertical="center" wrapText="1"/>
    </xf>
    <xf numFmtId="0" fontId="121" fillId="0" borderId="19" xfId="14" applyFont="1" applyBorder="1" applyAlignment="1">
      <alignment horizontal="left" vertical="center"/>
    </xf>
    <xf numFmtId="0" fontId="121" fillId="0" borderId="23" xfId="14" applyFont="1" applyBorder="1" applyAlignment="1">
      <alignment horizontal="left" vertical="center"/>
    </xf>
    <xf numFmtId="0" fontId="126" fillId="0" borderId="4" xfId="14" applyFont="1" applyBorder="1" applyAlignment="1">
      <alignment horizontal="center" vertical="center" wrapText="1"/>
    </xf>
    <xf numFmtId="0" fontId="126" fillId="0" borderId="53" xfId="14" applyFont="1" applyBorder="1" applyAlignment="1">
      <alignment horizontal="center" vertical="center" wrapText="1"/>
    </xf>
    <xf numFmtId="0" fontId="126" fillId="0" borderId="8" xfId="14" applyFont="1" applyBorder="1" applyAlignment="1">
      <alignment horizontal="center" vertical="center" wrapText="1"/>
    </xf>
    <xf numFmtId="0" fontId="129" fillId="0" borderId="4" xfId="14" applyFont="1" applyBorder="1" applyAlignment="1">
      <alignment horizontal="center" vertical="center" wrapText="1"/>
    </xf>
    <xf numFmtId="0" fontId="129" fillId="0" borderId="53" xfId="14" applyFont="1" applyBorder="1" applyAlignment="1">
      <alignment horizontal="center" vertical="center" wrapText="1"/>
    </xf>
    <xf numFmtId="0" fontId="129" fillId="0" borderId="8" xfId="14" applyFont="1" applyBorder="1" applyAlignment="1">
      <alignment horizontal="center" vertical="center" wrapText="1"/>
    </xf>
    <xf numFmtId="0" fontId="122" fillId="2" borderId="4" xfId="14" applyFont="1" applyFill="1" applyBorder="1" applyAlignment="1">
      <alignment horizontal="center" vertical="center" wrapText="1"/>
    </xf>
    <xf numFmtId="0" fontId="122" fillId="2" borderId="53" xfId="14" applyFont="1" applyFill="1" applyBorder="1" applyAlignment="1">
      <alignment horizontal="center" vertical="center" wrapText="1"/>
    </xf>
    <xf numFmtId="0" fontId="122" fillId="2" borderId="8" xfId="14" applyFont="1" applyFill="1" applyBorder="1" applyAlignment="1">
      <alignment horizontal="center" vertical="center" wrapText="1"/>
    </xf>
    <xf numFmtId="0" fontId="121" fillId="0" borderId="54" xfId="14" applyFont="1" applyBorder="1" applyAlignment="1">
      <alignment horizontal="left" vertical="center"/>
    </xf>
    <xf numFmtId="0" fontId="121" fillId="0" borderId="57" xfId="14" applyFont="1" applyBorder="1" applyAlignment="1">
      <alignment horizontal="left" vertical="center"/>
    </xf>
    <xf numFmtId="0" fontId="121" fillId="0" borderId="59" xfId="14" applyFont="1" applyBorder="1" applyAlignment="1">
      <alignment horizontal="left" vertical="center"/>
    </xf>
    <xf numFmtId="0" fontId="120" fillId="4" borderId="52" xfId="14" applyFont="1" applyFill="1" applyBorder="1" applyAlignment="1">
      <alignment horizontal="center" vertical="center"/>
    </xf>
    <xf numFmtId="0" fontId="120" fillId="4" borderId="21" xfId="14" applyFont="1" applyFill="1" applyBorder="1" applyAlignment="1">
      <alignment horizontal="center" vertical="center"/>
    </xf>
    <xf numFmtId="0" fontId="128" fillId="6" borderId="48" xfId="14" applyFont="1" applyFill="1" applyBorder="1" applyAlignment="1">
      <alignment horizontal="center" vertical="center"/>
    </xf>
    <xf numFmtId="0" fontId="128" fillId="6" borderId="0" xfId="14" applyFont="1" applyFill="1" applyAlignment="1">
      <alignment horizontal="center" vertical="center"/>
    </xf>
    <xf numFmtId="0" fontId="128" fillId="6" borderId="11" xfId="14" applyFont="1" applyFill="1" applyBorder="1" applyAlignment="1">
      <alignment horizontal="center" vertical="center"/>
    </xf>
    <xf numFmtId="0" fontId="128" fillId="6" borderId="3" xfId="14" applyFont="1" applyFill="1" applyBorder="1" applyAlignment="1">
      <alignment horizontal="center" vertical="center"/>
    </xf>
    <xf numFmtId="0" fontId="121" fillId="0" borderId="17" xfId="14" applyFont="1" applyBorder="1" applyAlignment="1">
      <alignment horizontal="left" vertical="center"/>
    </xf>
    <xf numFmtId="0" fontId="121" fillId="0" borderId="27" xfId="14" applyFont="1" applyBorder="1" applyAlignment="1">
      <alignment horizontal="left" vertical="center"/>
    </xf>
    <xf numFmtId="0" fontId="121" fillId="0" borderId="22" xfId="14" applyFont="1" applyBorder="1" applyAlignment="1">
      <alignment vertical="center"/>
    </xf>
    <xf numFmtId="0" fontId="121" fillId="0" borderId="2" xfId="14" applyFont="1" applyBorder="1" applyAlignment="1">
      <alignment vertical="center"/>
    </xf>
    <xf numFmtId="0" fontId="121" fillId="0" borderId="22" xfId="14" applyFont="1" applyBorder="1" applyAlignment="1">
      <alignment horizontal="left" vertical="center"/>
    </xf>
    <xf numFmtId="0" fontId="121" fillId="0" borderId="2" xfId="14" applyFont="1" applyBorder="1" applyAlignment="1">
      <alignment horizontal="left" vertical="center"/>
    </xf>
    <xf numFmtId="0" fontId="121" fillId="7" borderId="24" xfId="14" applyFont="1" applyFill="1" applyBorder="1" applyAlignment="1">
      <alignment vertical="center"/>
    </xf>
    <xf numFmtId="0" fontId="121" fillId="7" borderId="61" xfId="14" applyFont="1" applyFill="1" applyBorder="1" applyAlignment="1">
      <alignment vertical="center"/>
    </xf>
    <xf numFmtId="0" fontId="133" fillId="0" borderId="1" xfId="14" applyFont="1" applyBorder="1" applyAlignment="1">
      <alignment horizontal="center"/>
    </xf>
    <xf numFmtId="0" fontId="133" fillId="0" borderId="2" xfId="14" applyFont="1" applyBorder="1" applyAlignment="1">
      <alignment horizontal="center"/>
    </xf>
    <xf numFmtId="0" fontId="133" fillId="0" borderId="33" xfId="14" applyFont="1" applyBorder="1" applyAlignment="1">
      <alignment horizontal="center"/>
    </xf>
    <xf numFmtId="0" fontId="133" fillId="0" borderId="30" xfId="14" applyFont="1" applyBorder="1" applyAlignment="1">
      <alignment horizontal="center"/>
    </xf>
    <xf numFmtId="0" fontId="134" fillId="0" borderId="1" xfId="14" applyFont="1" applyBorder="1" applyAlignment="1">
      <alignment horizontal="center" vertical="center"/>
    </xf>
    <xf numFmtId="0" fontId="102" fillId="0" borderId="2" xfId="0" applyFont="1" applyBorder="1" applyAlignment="1">
      <alignment horizontal="left" vertical="center"/>
    </xf>
    <xf numFmtId="0" fontId="102" fillId="0" borderId="30" xfId="0" applyFont="1" applyBorder="1" applyAlignment="1">
      <alignment horizontal="left" vertical="center"/>
    </xf>
    <xf numFmtId="0" fontId="103" fillId="0" borderId="10" xfId="200" applyFont="1" applyBorder="1" applyAlignment="1">
      <alignment horizontal="center" vertical="center" wrapText="1"/>
    </xf>
    <xf numFmtId="0" fontId="103" fillId="0" borderId="9" xfId="200" applyFont="1" applyBorder="1" applyAlignment="1">
      <alignment horizontal="center" vertical="center" wrapText="1"/>
    </xf>
    <xf numFmtId="0" fontId="102" fillId="0" borderId="1" xfId="0" applyFont="1" applyBorder="1" applyAlignment="1">
      <alignment horizontal="left" vertical="center"/>
    </xf>
    <xf numFmtId="0" fontId="102" fillId="0" borderId="0" xfId="0" applyFont="1" applyAlignment="1">
      <alignment horizontal="center" wrapText="1"/>
    </xf>
    <xf numFmtId="0" fontId="102" fillId="0" borderId="0" xfId="0" applyFont="1" applyAlignment="1">
      <alignment horizontal="center" vertical="center" wrapText="1"/>
    </xf>
    <xf numFmtId="0" fontId="103" fillId="0" borderId="0" xfId="14" applyFont="1" applyAlignment="1">
      <alignment horizontal="center" vertical="center" wrapText="1"/>
    </xf>
    <xf numFmtId="0" fontId="104" fillId="0" borderId="0" xfId="0" applyFont="1" applyAlignment="1">
      <alignment horizontal="left"/>
    </xf>
    <xf numFmtId="0" fontId="101" fillId="0" borderId="2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0" xfId="0" applyFont="1" applyBorder="1" applyAlignment="1">
      <alignment horizontal="center" vertical="center"/>
    </xf>
    <xf numFmtId="0" fontId="105" fillId="0" borderId="2" xfId="0" applyFont="1" applyBorder="1" applyAlignment="1">
      <alignment horizontal="center" vertical="center"/>
    </xf>
    <xf numFmtId="0" fontId="105" fillId="0" borderId="33" xfId="0" applyFont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/>
    </xf>
  </cellXfs>
  <cellStyles count="203">
    <cellStyle name="Dziesiętny 2" xfId="29" xr:uid="{00000000-0005-0000-0000-000000000000}"/>
    <cellStyle name="Dziesiętny 2 2" xfId="73" xr:uid="{00000000-0005-0000-0000-000001000000}"/>
    <cellStyle name="Dziesiętny 3" xfId="59" xr:uid="{00000000-0005-0000-0000-000002000000}"/>
    <cellStyle name="Normalny" xfId="0" builtinId="0"/>
    <cellStyle name="Normalny 10" xfId="24" xr:uid="{00000000-0005-0000-0000-000005000000}"/>
    <cellStyle name="Normalny 10 2" xfId="68" xr:uid="{00000000-0005-0000-0000-000006000000}"/>
    <cellStyle name="Normalny 11" xfId="37" xr:uid="{00000000-0005-0000-0000-000007000000}"/>
    <cellStyle name="Normalny 11 2" xfId="38" xr:uid="{00000000-0005-0000-0000-000008000000}"/>
    <cellStyle name="Normalny 11 2 2" xfId="81" xr:uid="{00000000-0005-0000-0000-000009000000}"/>
    <cellStyle name="Normalny 11 3" xfId="80" xr:uid="{00000000-0005-0000-0000-00000A000000}"/>
    <cellStyle name="Normalny 12" xfId="39" xr:uid="{00000000-0005-0000-0000-00000B000000}"/>
    <cellStyle name="Normalny 12 2" xfId="82" xr:uid="{00000000-0005-0000-0000-00000C000000}"/>
    <cellStyle name="Normalny 13" xfId="42" xr:uid="{00000000-0005-0000-0000-00000D000000}"/>
    <cellStyle name="Normalny 13 2" xfId="43" xr:uid="{00000000-0005-0000-0000-00000E000000}"/>
    <cellStyle name="Normalny 13 2 2" xfId="86" xr:uid="{00000000-0005-0000-0000-00000F000000}"/>
    <cellStyle name="Normalny 13 3" xfId="44" xr:uid="{00000000-0005-0000-0000-000010000000}"/>
    <cellStyle name="Normalny 13 3 2" xfId="45" xr:uid="{00000000-0005-0000-0000-000011000000}"/>
    <cellStyle name="Normalny 13 3 2 2" xfId="88" xr:uid="{00000000-0005-0000-0000-000012000000}"/>
    <cellStyle name="Normalny 13 3 3" xfId="87" xr:uid="{00000000-0005-0000-0000-000013000000}"/>
    <cellStyle name="Normalny 13 4" xfId="85" xr:uid="{00000000-0005-0000-0000-000014000000}"/>
    <cellStyle name="Normalny 14" xfId="48" xr:uid="{00000000-0005-0000-0000-000015000000}"/>
    <cellStyle name="Normalny 14 2" xfId="91" xr:uid="{00000000-0005-0000-0000-000016000000}"/>
    <cellStyle name="Normalny 15" xfId="49" xr:uid="{00000000-0005-0000-0000-000017000000}"/>
    <cellStyle name="Normalny 15 2" xfId="50" xr:uid="{00000000-0005-0000-0000-000018000000}"/>
    <cellStyle name="Normalny 15 2 2" xfId="53" xr:uid="{00000000-0005-0000-0000-000019000000}"/>
    <cellStyle name="Normalny 15 2 2 2" xfId="95" xr:uid="{00000000-0005-0000-0000-00001A000000}"/>
    <cellStyle name="Normalny 15 2 3" xfId="93" xr:uid="{00000000-0005-0000-0000-00001B000000}"/>
    <cellStyle name="Normalny 15 3" xfId="92" xr:uid="{00000000-0005-0000-0000-00001C000000}"/>
    <cellStyle name="Normalny 16" xfId="51" xr:uid="{00000000-0005-0000-0000-00001D000000}"/>
    <cellStyle name="Normalny 16 2" xfId="94" xr:uid="{00000000-0005-0000-0000-00001E000000}"/>
    <cellStyle name="Normalny 17" xfId="102" xr:uid="{00000000-0005-0000-0000-00001F000000}"/>
    <cellStyle name="Normalny 18" xfId="105" xr:uid="{00000000-0005-0000-0000-000020000000}"/>
    <cellStyle name="Normalny 18 2" xfId="106" xr:uid="{00000000-0005-0000-0000-000021000000}"/>
    <cellStyle name="Normalny 18 2 2" xfId="108" xr:uid="{00000000-0005-0000-0000-000022000000}"/>
    <cellStyle name="Normalny 18 2 2 2" xfId="111" xr:uid="{00000000-0005-0000-0000-000023000000}"/>
    <cellStyle name="Normalny 18 2 2 2 2" xfId="114" xr:uid="{00000000-0005-0000-0000-000024000000}"/>
    <cellStyle name="Normalny 18 2 2 2 3" xfId="115" xr:uid="{00000000-0005-0000-0000-000025000000}"/>
    <cellStyle name="Normalny 18 2 2 2 3 2" xfId="116" xr:uid="{00000000-0005-0000-0000-000026000000}"/>
    <cellStyle name="Normalny 18 2 2 2 3 2 2" xfId="117" xr:uid="{00000000-0005-0000-0000-000027000000}"/>
    <cellStyle name="Normalny 18 2 2 2 3 2 2 2" xfId="118" xr:uid="{00000000-0005-0000-0000-000028000000}"/>
    <cellStyle name="Normalny 18 2 2 2 3 2 2 2 2" xfId="119" xr:uid="{00000000-0005-0000-0000-000029000000}"/>
    <cellStyle name="Normalny 18 2 2 2 3 2 2 2 4" xfId="134" xr:uid="{00000000-0005-0000-0000-00002A000000}"/>
    <cellStyle name="Normalny 18 2 2 2 3 2 3" xfId="130" xr:uid="{00000000-0005-0000-0000-00002B000000}"/>
    <cellStyle name="Normalny 18 2 2 2 3 2 3 2" xfId="131" xr:uid="{00000000-0005-0000-0000-00002C000000}"/>
    <cellStyle name="Normalny 18 2 2 2 3 2 4" xfId="137" xr:uid="{00000000-0005-0000-0000-00002D000000}"/>
    <cellStyle name="Normalny 18 2 2 2 3 2 4 2" xfId="142" xr:uid="{00000000-0005-0000-0000-00002E000000}"/>
    <cellStyle name="Normalny 18 2 2 2 3 2 4 2 2" xfId="145" xr:uid="{00000000-0005-0000-0000-00002F000000}"/>
    <cellStyle name="Normalny 18 2 2 2 3 2 4 3" xfId="146" xr:uid="{00000000-0005-0000-0000-000030000000}"/>
    <cellStyle name="Normalny 18 2 2 2 3 2 4 4" xfId="149" xr:uid="{00000000-0005-0000-0000-000031000000}"/>
    <cellStyle name="Normalny 18 2 2 2 3 2 4 5" xfId="150" xr:uid="{00000000-0005-0000-0000-000032000000}"/>
    <cellStyle name="Normalny 18 2 2 2 3 2 4 6" xfId="151" xr:uid="{00000000-0005-0000-0000-000033000000}"/>
    <cellStyle name="Normalny 18 2 2 2 3 2 4 6 3" xfId="154" xr:uid="{00000000-0005-0000-0000-000034000000}"/>
    <cellStyle name="Normalny 18 2 2 2 3 2 4 6 3 2" xfId="159" xr:uid="{00000000-0005-0000-0000-000035000000}"/>
    <cellStyle name="Normalny 18 2 2 2 3 2 4 6 3 2 2" xfId="162" xr:uid="{00000000-0005-0000-0000-000036000000}"/>
    <cellStyle name="Normalny 18 2 2 2 3 2 4 6 3 2 3" xfId="163" xr:uid="{00000000-0005-0000-0000-000037000000}"/>
    <cellStyle name="Normalny 18 2 2 2 3 2 4 6 3 2 4" xfId="164" xr:uid="{00000000-0005-0000-0000-000038000000}"/>
    <cellStyle name="Normalny 18 2 2 2 3 2 4 6 3 2 4 2" xfId="165" xr:uid="{00000000-0005-0000-0000-000039000000}"/>
    <cellStyle name="Normalny 18 2 2 2 3 2 4 6 3 2 4 2 2" xfId="167" xr:uid="{00000000-0005-0000-0000-00003A000000}"/>
    <cellStyle name="Normalny 18 2 2 2 3 2 4 6 3 2 4 2 3" xfId="168" xr:uid="{00000000-0005-0000-0000-00003B000000}"/>
    <cellStyle name="Normalny 18 2 2 2 3 2 4 6 3 2 4 2 3 2" xfId="169" xr:uid="{00000000-0005-0000-0000-00003C000000}"/>
    <cellStyle name="Normalny 18 2 2 2 3 2 4 6 3 2 4 2 3 3" xfId="170" xr:uid="{00000000-0005-0000-0000-00003D000000}"/>
    <cellStyle name="Normalny 18 2 2 2 3 2 4 6 3 2 4 2 3 4" xfId="171" xr:uid="{00000000-0005-0000-0000-00003E000000}"/>
    <cellStyle name="Normalny 18 2 2 2 3 2 4 6 3 2 4 2 3 5" xfId="172" xr:uid="{00000000-0005-0000-0000-00003F000000}"/>
    <cellStyle name="Normalny 18 2 2 2 3 2 4 6 3 2 4 2 3 6" xfId="173" xr:uid="{00000000-0005-0000-0000-000040000000}"/>
    <cellStyle name="Normalny 18 2 2 2 3 2 4 6 3 2 4 2 3 7" xfId="174" xr:uid="{00000000-0005-0000-0000-000041000000}"/>
    <cellStyle name="Normalny 18 2 2 2 3 2 4 6 3 2 4 2 3 7 2" xfId="177" xr:uid="{00000000-0005-0000-0000-000042000000}"/>
    <cellStyle name="Normalny 18 2 2 2 3 2 4 6 3 2 4 2 3 7 2 2" xfId="178" xr:uid="{00000000-0005-0000-0000-000043000000}"/>
    <cellStyle name="Normalny 18 2 2 2 3 2 4 6 3 2 4 2 3 7 2 2 2" xfId="179" xr:uid="{00000000-0005-0000-0000-000044000000}"/>
    <cellStyle name="Normalny 18 2 2 2 3 2 4 6 3 2 4 2 3 7 2 2 3" xfId="186" xr:uid="{00000000-0005-0000-0000-000045000000}"/>
    <cellStyle name="Normalny 18 2 2 2 3 2 4 6 3 2 4 2 3 7 2 2 3 2" xfId="188" xr:uid="{00000000-0005-0000-0000-000046000000}"/>
    <cellStyle name="Normalny 18 2 2 2 3 2 4 6 3 2 4 2 3 7 2 2 3 3" xfId="189" xr:uid="{00000000-0005-0000-0000-000047000000}"/>
    <cellStyle name="Normalny 18 2 2 2 3 2 4 6 3 2 4 2 3 7 2 2 3 3 2" xfId="190" xr:uid="{00000000-0005-0000-0000-000048000000}"/>
    <cellStyle name="Normalny 18 2 2 2 3 2 4 6 3 2 4 2 3 7 2 2 3 3 2 2" xfId="191" xr:uid="{00000000-0005-0000-0000-000049000000}"/>
    <cellStyle name="Normalny 18 2 2 2 3 2 4 6 3 2 4 2 3 7 2 2 3 3 2 3" xfId="192" xr:uid="{00000000-0005-0000-0000-00004A000000}"/>
    <cellStyle name="Normalny 18 2 2 2 3 2 4 6 3 2 4 2 3 7 2 2 3 3 2 3 2" xfId="198" xr:uid="{00000000-0005-0000-0000-00004B000000}"/>
    <cellStyle name="Normalny 18 2 2 2 3 2 4 6 3 2 4 2 3 7 2 2 3 3 2 3 3" xfId="199" xr:uid="{00000000-0005-0000-0000-00004C000000}"/>
    <cellStyle name="Normalny 18 2 2 2 3 2 4 6 3 2 4 2 3 7 2 2 3 3 2 3 4" xfId="202" xr:uid="{00000000-0005-0000-0000-00004D000000}"/>
    <cellStyle name="Normalny 18 2 2 2 3 2 4 6 3 2 4 2 3 7 2 2 3 3 3" xfId="197" xr:uid="{00000000-0005-0000-0000-00004E000000}"/>
    <cellStyle name="Normalny 18 2 2 2 3 2 4 6 3 2 4 2 3 7 2 2 4" xfId="187" xr:uid="{00000000-0005-0000-0000-00004F000000}"/>
    <cellStyle name="Normalny 18 2 2 2 3 2 4 6 3 2 4 3" xfId="166" xr:uid="{00000000-0005-0000-0000-000050000000}"/>
    <cellStyle name="Normalny 18 2 2 3" xfId="112" xr:uid="{00000000-0005-0000-0000-000051000000}"/>
    <cellStyle name="Normalny 18 2 2 3 2" xfId="127" xr:uid="{00000000-0005-0000-0000-000052000000}"/>
    <cellStyle name="Normalny 18 2 2 4" xfId="113" xr:uid="{00000000-0005-0000-0000-000053000000}"/>
    <cellStyle name="Normalny 2" xfId="3" xr:uid="{00000000-0005-0000-0000-000054000000}"/>
    <cellStyle name="Normalny 2 2" xfId="4" xr:uid="{00000000-0005-0000-0000-000055000000}"/>
    <cellStyle name="Normalny 2 2 2" xfId="9" xr:uid="{00000000-0005-0000-0000-000056000000}"/>
    <cellStyle name="Normalny 2 2 3" xfId="10" xr:uid="{00000000-0005-0000-0000-000057000000}"/>
    <cellStyle name="Normalny 2 3" xfId="11" xr:uid="{00000000-0005-0000-0000-000058000000}"/>
    <cellStyle name="Normalny 2 3 2" xfId="52" xr:uid="{00000000-0005-0000-0000-000059000000}"/>
    <cellStyle name="Normalny 2 4" xfId="14" xr:uid="{00000000-0005-0000-0000-00005A000000}"/>
    <cellStyle name="Normalny 3" xfId="5" xr:uid="{00000000-0005-0000-0000-00005B000000}"/>
    <cellStyle name="Normalny 3 2" xfId="6" xr:uid="{00000000-0005-0000-0000-00005C000000}"/>
    <cellStyle name="Normalny 3 2 2" xfId="7" xr:uid="{00000000-0005-0000-0000-00005D000000}"/>
    <cellStyle name="Normalny 3 2 3" xfId="58" xr:uid="{00000000-0005-0000-0000-00005E000000}"/>
    <cellStyle name="Normalny 4" xfId="8" xr:uid="{00000000-0005-0000-0000-00005F000000}"/>
    <cellStyle name="Normalny 5" xfId="1" xr:uid="{00000000-0005-0000-0000-000060000000}"/>
    <cellStyle name="Normalny 5 2" xfId="12" xr:uid="{00000000-0005-0000-0000-000061000000}"/>
    <cellStyle name="Normalny 5 2 2" xfId="18" xr:uid="{00000000-0005-0000-0000-000062000000}"/>
    <cellStyle name="Normalny 5 2 2 2" xfId="22" xr:uid="{00000000-0005-0000-0000-000063000000}"/>
    <cellStyle name="Normalny 5 2 2 2 2" xfId="26" xr:uid="{00000000-0005-0000-0000-000064000000}"/>
    <cellStyle name="Normalny 5 2 2 2 2 2" xfId="36" xr:uid="{00000000-0005-0000-0000-000065000000}"/>
    <cellStyle name="Normalny 5 2 2 2 2 2 2" xfId="41" xr:uid="{00000000-0005-0000-0000-000066000000}"/>
    <cellStyle name="Normalny 5 2 2 2 2 2 2 2" xfId="47" xr:uid="{00000000-0005-0000-0000-000067000000}"/>
    <cellStyle name="Normalny 5 2 2 2 2 2 2 2 2" xfId="90" xr:uid="{00000000-0005-0000-0000-000068000000}"/>
    <cellStyle name="Normalny 5 2 2 2 2 2 2 2 2 2" xfId="99" xr:uid="{00000000-0005-0000-0000-000069000000}"/>
    <cellStyle name="Normalny 5 2 2 2 2 2 2 2 2 2 2" xfId="104" xr:uid="{00000000-0005-0000-0000-00006A000000}"/>
    <cellStyle name="Normalny 5 2 2 2 2 2 2 2 2 2 2 2" xfId="110" xr:uid="{00000000-0005-0000-0000-00006B000000}"/>
    <cellStyle name="Normalny 5 2 2 2 2 2 2 2 2 2 2 2 2" xfId="121" xr:uid="{00000000-0005-0000-0000-00006C000000}"/>
    <cellStyle name="Normalny 5 2 2 2 2 2 2 2 2 2 2 2 2 2" xfId="129" xr:uid="{00000000-0005-0000-0000-00006D000000}"/>
    <cellStyle name="Normalny 5 2 2 2 2 2 2 2 2 2 2 2 3" xfId="133" xr:uid="{00000000-0005-0000-0000-00006E000000}"/>
    <cellStyle name="Normalny 5 2 2 2 2 2 2 2 2 2 2 2 3 2" xfId="136" xr:uid="{00000000-0005-0000-0000-00006F000000}"/>
    <cellStyle name="Normalny 5 2 2 2 2 2 2 2 2 2 2 2 3 3" xfId="139" xr:uid="{00000000-0005-0000-0000-000070000000}"/>
    <cellStyle name="Normalny 5 2 2 2 2 2 2 2 2 2 2 2 3 3 2" xfId="141" xr:uid="{00000000-0005-0000-0000-000071000000}"/>
    <cellStyle name="Normalny 5 2 2 2 2 2 2 2 2 2 2 2 3 3 2 2" xfId="144" xr:uid="{00000000-0005-0000-0000-000072000000}"/>
    <cellStyle name="Normalny 5 2 2 2 2 2 2 2 2 2 2 2 3 3 2 2 2" xfId="148" xr:uid="{00000000-0005-0000-0000-000073000000}"/>
    <cellStyle name="Normalny 5 2 2 2 2 2 2 2 2 2 2 2 3 3 2 2 2 2" xfId="153" xr:uid="{00000000-0005-0000-0000-000074000000}"/>
    <cellStyle name="Normalny 5 2 2 2 2 2 2 2 2 2 2 2 3 3 3" xfId="158" xr:uid="{00000000-0005-0000-0000-000075000000}"/>
    <cellStyle name="Normalny 5 2 2 2 2 2 2 2 2 2 2 2 3 3 3 2" xfId="161" xr:uid="{00000000-0005-0000-0000-000076000000}"/>
    <cellStyle name="Normalny 5 2 2 2 2 2 2 2 2 2 2 2 3 3 3 2 2" xfId="176" xr:uid="{00000000-0005-0000-0000-000077000000}"/>
    <cellStyle name="Normalny 5 2 2 2 2 2 2 2 2 2 2 2 3 3 3 2 2 2" xfId="181" xr:uid="{00000000-0005-0000-0000-000078000000}"/>
    <cellStyle name="Normalny 5 2 2 2 2 2 2 2 2 2 2 2 3 3 3 2 2 2 2" xfId="185" xr:uid="{00000000-0005-0000-0000-000079000000}"/>
    <cellStyle name="Normalny 5 2 2 2 2 2 2 2 2 2 2 2 3 3 3 2 2 2 2 2" xfId="195" xr:uid="{00000000-0005-0000-0000-00007A000000}"/>
    <cellStyle name="Normalny 5 2 2 2 2 2 2 2 2 2 2 2 3 3 3 2 2 2 2 2 2" xfId="201" xr:uid="{00000000-0005-0000-0000-00007B000000}"/>
    <cellStyle name="Normalny 5 2 2 2 2 2 2 2 2 2 2 2 3 3 3 2 2 3" xfId="183" xr:uid="{00000000-0005-0000-0000-00007C000000}"/>
    <cellStyle name="Normalny 5 2 2 2 2 2 2 2 2 2 2 2 3 4" xfId="156" xr:uid="{00000000-0005-0000-0000-00007D000000}"/>
    <cellStyle name="Normalny 5 2 2 2 2 2 2 3" xfId="84" xr:uid="{00000000-0005-0000-0000-00007E000000}"/>
    <cellStyle name="Normalny 5 2 2 2 2 2 3" xfId="79" xr:uid="{00000000-0005-0000-0000-00007F000000}"/>
    <cellStyle name="Normalny 5 2 2 2 2 3" xfId="70" xr:uid="{00000000-0005-0000-0000-000080000000}"/>
    <cellStyle name="Normalny 5 2 2 2 3" xfId="66" xr:uid="{00000000-0005-0000-0000-000081000000}"/>
    <cellStyle name="Normalny 5 2 2 3" xfId="27" xr:uid="{00000000-0005-0000-0000-000082000000}"/>
    <cellStyle name="Normalny 5 2 2 3 2" xfId="71" xr:uid="{00000000-0005-0000-0000-000083000000}"/>
    <cellStyle name="Normalny 5 2 2 4" xfId="62" xr:uid="{00000000-0005-0000-0000-000084000000}"/>
    <cellStyle name="Normalny 5 2 2 5" xfId="124" xr:uid="{00000000-0005-0000-0000-000085000000}"/>
    <cellStyle name="Normalny 5 2 3" xfId="31" xr:uid="{00000000-0005-0000-0000-000086000000}"/>
    <cellStyle name="Normalny 5 2 3 2" xfId="33" xr:uid="{00000000-0005-0000-0000-000087000000}"/>
    <cellStyle name="Normalny 5 2 3 2 2" xfId="55" xr:uid="{00000000-0005-0000-0000-000088000000}"/>
    <cellStyle name="Normalny 5 2 3 2 2 2" xfId="97" xr:uid="{00000000-0005-0000-0000-000089000000}"/>
    <cellStyle name="Normalny 5 2 3 2 3" xfId="77" xr:uid="{00000000-0005-0000-0000-00008A000000}"/>
    <cellStyle name="Normalny 5 2 3 3" xfId="75" xr:uid="{00000000-0005-0000-0000-00008B000000}"/>
    <cellStyle name="Normalny 5 2 4" xfId="60" xr:uid="{00000000-0005-0000-0000-00008C000000}"/>
    <cellStyle name="Normalny 5 2 5" xfId="100" xr:uid="{00000000-0005-0000-0000-00008D000000}"/>
    <cellStyle name="Normalny 5 2 6" xfId="107" xr:uid="{00000000-0005-0000-0000-00008E000000}"/>
    <cellStyle name="Normalny 5 2 7" xfId="122" xr:uid="{00000000-0005-0000-0000-00008F000000}"/>
    <cellStyle name="Normalny 5 2 7 2" xfId="125" xr:uid="{00000000-0005-0000-0000-000090000000}"/>
    <cellStyle name="Normalny 5 3" xfId="19" xr:uid="{00000000-0005-0000-0000-000091000000}"/>
    <cellStyle name="Normalny 5 3 2" xfId="21" xr:uid="{00000000-0005-0000-0000-000092000000}"/>
    <cellStyle name="Normalny 5 3 2 2" xfId="25" xr:uid="{00000000-0005-0000-0000-000093000000}"/>
    <cellStyle name="Normalny 5 3 2 2 2" xfId="35" xr:uid="{00000000-0005-0000-0000-000094000000}"/>
    <cellStyle name="Normalny 5 3 2 2 2 2" xfId="40" xr:uid="{00000000-0005-0000-0000-000095000000}"/>
    <cellStyle name="Normalny 5 3 2 2 2 2 2" xfId="46" xr:uid="{00000000-0005-0000-0000-000096000000}"/>
    <cellStyle name="Normalny 5 3 2 2 2 2 2 2" xfId="89" xr:uid="{00000000-0005-0000-0000-000097000000}"/>
    <cellStyle name="Normalny 5 3 2 2 2 2 2 2 2" xfId="98" xr:uid="{00000000-0005-0000-0000-000098000000}"/>
    <cellStyle name="Normalny 5 3 2 2 2 2 2 2 2 2" xfId="103" xr:uid="{00000000-0005-0000-0000-000099000000}"/>
    <cellStyle name="Normalny 5 3 2 2 2 2 2 2 2 2 2" xfId="109" xr:uid="{00000000-0005-0000-0000-00009A000000}"/>
    <cellStyle name="Normalny 5 3 2 2 2 2 2 2 2 2 2 2" xfId="120" xr:uid="{00000000-0005-0000-0000-00009B000000}"/>
    <cellStyle name="Normalny 5 3 2 2 2 2 2 2 2 2 2 2 2" xfId="128" xr:uid="{00000000-0005-0000-0000-00009C000000}"/>
    <cellStyle name="Normalny 5 3 2 2 2 2 2 2 2 2 2 3" xfId="132" xr:uid="{00000000-0005-0000-0000-00009D000000}"/>
    <cellStyle name="Normalny 5 3 2 2 2 2 2 2 2 2 2 3 2" xfId="135" xr:uid="{00000000-0005-0000-0000-00009E000000}"/>
    <cellStyle name="Normalny 5 3 2 2 2 2 2 2 2 2 2 3 3" xfId="138" xr:uid="{00000000-0005-0000-0000-00009F000000}"/>
    <cellStyle name="Normalny 5 3 2 2 2 2 2 2 2 2 2 3 3 2" xfId="140" xr:uid="{00000000-0005-0000-0000-0000A0000000}"/>
    <cellStyle name="Normalny 5 3 2 2 2 2 2 2 2 2 2 3 3 2 2" xfId="143" xr:uid="{00000000-0005-0000-0000-0000A1000000}"/>
    <cellStyle name="Normalny 5 3 2 2 2 2 2 2 2 2 2 3 3 2 2 2" xfId="147" xr:uid="{00000000-0005-0000-0000-0000A2000000}"/>
    <cellStyle name="Normalny 5 3 2 2 2 2 2 2 2 2 2 3 3 2 2 2 2" xfId="152" xr:uid="{00000000-0005-0000-0000-0000A3000000}"/>
    <cellStyle name="Normalny 5 3 2 2 2 2 2 2 2 2 2 3 3 3" xfId="157" xr:uid="{00000000-0005-0000-0000-0000A4000000}"/>
    <cellStyle name="Normalny 5 3 2 2 2 2 2 2 2 2 2 3 3 3 2" xfId="160" xr:uid="{00000000-0005-0000-0000-0000A5000000}"/>
    <cellStyle name="Normalny 5 3 2 2 2 2 2 2 2 2 2 3 3 3 2 2" xfId="175" xr:uid="{00000000-0005-0000-0000-0000A6000000}"/>
    <cellStyle name="Normalny 5 3 2 2 2 2 2 2 2 2 2 3 3 3 2 2 2" xfId="180" xr:uid="{00000000-0005-0000-0000-0000A7000000}"/>
    <cellStyle name="Normalny 5 3 2 2 2 2 2 2 2 2 2 3 3 3 2 2 2 2" xfId="184" xr:uid="{00000000-0005-0000-0000-0000A8000000}"/>
    <cellStyle name="Normalny 5 3 2 2 2 2 2 2 2 2 2 3 3 3 2 2 2 2 2" xfId="194" xr:uid="{00000000-0005-0000-0000-0000A9000000}"/>
    <cellStyle name="Normalny 5 3 2 2 2 2 2 2 2 2 2 3 3 3 2 2 2 2 2 2" xfId="200" xr:uid="{00000000-0005-0000-0000-0000AA000000}"/>
    <cellStyle name="Normalny 5 3 2 2 2 2 2 2 2 2 2 3 3 3 2 2 3" xfId="182" xr:uid="{00000000-0005-0000-0000-0000AB000000}"/>
    <cellStyle name="Normalny 5 3 2 2 2 2 2 2 2 2 2 3 4" xfId="155" xr:uid="{00000000-0005-0000-0000-0000AC000000}"/>
    <cellStyle name="Normalny 5 3 2 2 2 2 3" xfId="83" xr:uid="{00000000-0005-0000-0000-0000AD000000}"/>
    <cellStyle name="Normalny 5 3 2 2 2 3" xfId="78" xr:uid="{00000000-0005-0000-0000-0000AE000000}"/>
    <cellStyle name="Normalny 5 3 2 2 3" xfId="69" xr:uid="{00000000-0005-0000-0000-0000AF000000}"/>
    <cellStyle name="Normalny 5 3 2 3" xfId="65" xr:uid="{00000000-0005-0000-0000-0000B0000000}"/>
    <cellStyle name="Normalny 5 3 3" xfId="28" xr:uid="{00000000-0005-0000-0000-0000B1000000}"/>
    <cellStyle name="Normalny 5 3 3 2" xfId="72" xr:uid="{00000000-0005-0000-0000-0000B2000000}"/>
    <cellStyle name="Normalny 5 3 4" xfId="63" xr:uid="{00000000-0005-0000-0000-0000B3000000}"/>
    <cellStyle name="Normalny 5 4" xfId="30" xr:uid="{00000000-0005-0000-0000-0000B4000000}"/>
    <cellStyle name="Normalny 5 4 2" xfId="32" xr:uid="{00000000-0005-0000-0000-0000B5000000}"/>
    <cellStyle name="Normalny 5 4 2 2" xfId="54" xr:uid="{00000000-0005-0000-0000-0000B6000000}"/>
    <cellStyle name="Normalny 5 4 2 2 2" xfId="96" xr:uid="{00000000-0005-0000-0000-0000B7000000}"/>
    <cellStyle name="Normalny 5 4 2 3" xfId="76" xr:uid="{00000000-0005-0000-0000-0000B8000000}"/>
    <cellStyle name="Normalny 5 4 3" xfId="74" xr:uid="{00000000-0005-0000-0000-0000B9000000}"/>
    <cellStyle name="Normalny 5 5" xfId="56" xr:uid="{00000000-0005-0000-0000-0000BA000000}"/>
    <cellStyle name="Normalny 6" xfId="15" xr:uid="{00000000-0005-0000-0000-0000BB000000}"/>
    <cellStyle name="Normalny 6 2" xfId="196" xr:uid="{00000000-0005-0000-0000-0000BC000000}"/>
    <cellStyle name="Normalny 7" xfId="16" xr:uid="{00000000-0005-0000-0000-0000BD000000}"/>
    <cellStyle name="Normalny 8" xfId="17" xr:uid="{00000000-0005-0000-0000-0000BE000000}"/>
    <cellStyle name="Normalny 9" xfId="23" xr:uid="{00000000-0005-0000-0000-0000BF000000}"/>
    <cellStyle name="Normalny 9 2" xfId="67" xr:uid="{00000000-0005-0000-0000-0000C0000000}"/>
    <cellStyle name="Procentowy" xfId="193" builtinId="5"/>
    <cellStyle name="Procentowy 2" xfId="2" xr:uid="{00000000-0005-0000-0000-0000C2000000}"/>
    <cellStyle name="Procentowy 2 2" xfId="13" xr:uid="{00000000-0005-0000-0000-0000C3000000}"/>
    <cellStyle name="Procentowy 2 2 2" xfId="61" xr:uid="{00000000-0005-0000-0000-0000C4000000}"/>
    <cellStyle name="Procentowy 2 3" xfId="20" xr:uid="{00000000-0005-0000-0000-0000C5000000}"/>
    <cellStyle name="Procentowy 2 3 2" xfId="64" xr:uid="{00000000-0005-0000-0000-0000C6000000}"/>
    <cellStyle name="Procentowy 2 4" xfId="57" xr:uid="{00000000-0005-0000-0000-0000C7000000}"/>
    <cellStyle name="Procentowy 2 5" xfId="101" xr:uid="{00000000-0005-0000-0000-0000C8000000}"/>
    <cellStyle name="Procentowy 2 6" xfId="123" xr:uid="{00000000-0005-0000-0000-0000C9000000}"/>
    <cellStyle name="Procentowy 2 6 2" xfId="126" xr:uid="{00000000-0005-0000-0000-0000CA000000}"/>
    <cellStyle name="Procentowy 3" xfId="34" xr:uid="{00000000-0005-0000-0000-0000CB000000}"/>
  </cellStyles>
  <dxfs count="0"/>
  <tableStyles count="0" defaultTableStyle="TableStyleMedium9" defaultPivotStyle="PivotStyleLight16"/>
  <colors>
    <mruColors>
      <color rgb="FFCCFFFF"/>
      <color rgb="FFCCFF66"/>
      <color rgb="FFCC99FF"/>
      <color rgb="FFCC66FF"/>
      <color rgb="FFE5E5FF"/>
      <color rgb="FFFFFF99"/>
      <color rgb="FF9966FF"/>
      <color rgb="FFFF66FF"/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R110"/>
  <sheetViews>
    <sheetView view="pageBreakPreview" zoomScale="55" zoomScaleNormal="60" zoomScaleSheetLayoutView="55" zoomScalePageLayoutView="60" workbookViewId="0">
      <pane xSplit="8" ySplit="4" topLeftCell="U5" activePane="bottomRight" state="frozen"/>
      <selection activeCell="BB2" sqref="BB2:BE2"/>
      <selection pane="topRight" activeCell="BB2" sqref="BB2:BE2"/>
      <selection pane="bottomLeft" activeCell="BB2" sqref="BB2:BE2"/>
      <selection pane="bottomRight" activeCell="Y79" activeCellId="14" sqref="Y19 Y28 Y40 Y44 Y47 Y50 Y10 Y7 Y53 AB53 Y56 Y59 Y73 Y76 Y79"/>
    </sheetView>
  </sheetViews>
  <sheetFormatPr defaultColWidth="7.75" defaultRowHeight="21.75"/>
  <cols>
    <col min="1" max="1" width="5.25" style="37" customWidth="1"/>
    <col min="2" max="2" width="16" style="38" customWidth="1"/>
    <col min="3" max="3" width="85.625" style="39" customWidth="1"/>
    <col min="4" max="4" width="22.5" style="40" customWidth="1"/>
    <col min="5" max="5" width="15.625" style="40" customWidth="1"/>
    <col min="6" max="7" width="20.5" style="41" bestFit="1" customWidth="1"/>
    <col min="8" max="8" width="19.125" style="41" customWidth="1"/>
    <col min="9" max="16" width="15.75" style="41" hidden="1" customWidth="1"/>
    <col min="17" max="17" width="25.5" style="41" hidden="1" customWidth="1"/>
    <col min="18" max="18" width="17.75" style="41" hidden="1" customWidth="1"/>
    <col min="19" max="19" width="15.75" style="41" hidden="1" customWidth="1"/>
    <col min="20" max="20" width="16.375" style="41" hidden="1" customWidth="1"/>
    <col min="21" max="21" width="18.125" style="41" bestFit="1" customWidth="1"/>
    <col min="22" max="22" width="17.375" style="41" bestFit="1" customWidth="1"/>
    <col min="23" max="24" width="18.125" style="41" bestFit="1" customWidth="1"/>
    <col min="25" max="25" width="17.625" style="41" customWidth="1"/>
    <col min="26" max="26" width="18.125" style="41" bestFit="1" customWidth="1"/>
    <col min="27" max="27" width="19.375" style="41" customWidth="1"/>
    <col min="28" max="28" width="17.5" style="41" customWidth="1"/>
    <col min="29" max="29" width="16.75" style="110" customWidth="1"/>
    <col min="30" max="30" width="18.75" style="110" customWidth="1"/>
    <col min="31" max="31" width="17" style="110" customWidth="1"/>
    <col min="32" max="32" width="17.25" style="110" customWidth="1"/>
    <col min="33" max="33" width="15.375" style="110" customWidth="1"/>
    <col min="34" max="34" width="14.875" style="110" customWidth="1"/>
    <col min="35" max="35" width="15.375" style="110" customWidth="1"/>
    <col min="36" max="36" width="15.375" style="41" customWidth="1"/>
    <col min="37" max="37" width="15.625" style="41" customWidth="1"/>
    <col min="38" max="38" width="15.375" style="41" customWidth="1"/>
    <col min="39" max="39" width="15.375" style="41" hidden="1" customWidth="1"/>
    <col min="40" max="40" width="16.75" style="41" hidden="1" customWidth="1"/>
    <col min="41" max="42" width="15.375" style="41" hidden="1" customWidth="1"/>
    <col min="43" max="43" width="17.125" style="41" hidden="1" customWidth="1"/>
    <col min="44" max="59" width="15.375" style="41" hidden="1" customWidth="1"/>
    <col min="60" max="60" width="19.5" style="41" customWidth="1"/>
    <col min="61" max="61" width="18.125" style="41" bestFit="1" customWidth="1"/>
    <col min="62" max="62" width="19.25" style="41" customWidth="1"/>
    <col min="63" max="63" width="18.125" style="41" bestFit="1" customWidth="1"/>
    <col min="64" max="64" width="17.375" style="41" bestFit="1" customWidth="1"/>
    <col min="65" max="65" width="18.125" style="41" bestFit="1" customWidth="1"/>
    <col min="66" max="66" width="20" style="41" customWidth="1"/>
    <col min="67" max="67" width="12.5" style="41" customWidth="1"/>
    <col min="68" max="68" width="7.75" style="41"/>
    <col min="69" max="69" width="13" style="41" customWidth="1"/>
    <col min="70" max="16384" width="7.75" style="41"/>
  </cols>
  <sheetData>
    <row r="1" spans="1:69" ht="28.5" customHeight="1">
      <c r="U1" s="42"/>
      <c r="V1" s="42"/>
      <c r="W1" s="42"/>
      <c r="X1" s="42"/>
      <c r="Y1" s="42"/>
      <c r="Z1" s="42"/>
      <c r="AA1" s="42"/>
      <c r="AB1" s="42"/>
      <c r="AC1" s="43"/>
      <c r="AD1" s="43"/>
      <c r="AE1" s="43"/>
      <c r="AF1" s="43"/>
      <c r="AG1" s="43"/>
      <c r="AH1" s="43"/>
      <c r="AI1" s="43"/>
      <c r="BK1" s="285" t="s">
        <v>71</v>
      </c>
      <c r="BL1" s="285"/>
      <c r="BM1" s="285"/>
      <c r="BN1" s="285"/>
    </row>
    <row r="2" spans="1:69" ht="57" customHeight="1" thickBot="1">
      <c r="A2" s="44" t="s">
        <v>52</v>
      </c>
      <c r="B2" s="45"/>
      <c r="C2" s="46"/>
      <c r="D2" s="47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49"/>
      <c r="W2" s="49"/>
      <c r="X2" s="49"/>
      <c r="Y2" s="49"/>
      <c r="Z2" s="49"/>
      <c r="AA2" s="49"/>
      <c r="AB2" s="49"/>
      <c r="AC2" s="50"/>
      <c r="AD2" s="50"/>
      <c r="AE2" s="50"/>
      <c r="AF2" s="50"/>
      <c r="AG2" s="50"/>
      <c r="AH2" s="50"/>
      <c r="AI2" s="50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286"/>
      <c r="BL2" s="286"/>
      <c r="BM2" s="286"/>
      <c r="BN2" s="286"/>
    </row>
    <row r="3" spans="1:69" s="143" customFormat="1" ht="24" customHeight="1" thickBot="1">
      <c r="A3" s="139">
        <v>1</v>
      </c>
      <c r="B3" s="140">
        <v>2</v>
      </c>
      <c r="C3" s="141">
        <v>3</v>
      </c>
      <c r="D3" s="287">
        <v>4</v>
      </c>
      <c r="E3" s="288"/>
      <c r="F3" s="289">
        <v>5</v>
      </c>
      <c r="G3" s="290"/>
      <c r="H3" s="291"/>
      <c r="I3" s="287">
        <v>6</v>
      </c>
      <c r="J3" s="292"/>
      <c r="K3" s="288"/>
      <c r="L3" s="293">
        <v>6</v>
      </c>
      <c r="M3" s="294"/>
      <c r="N3" s="295"/>
      <c r="O3" s="296">
        <v>6</v>
      </c>
      <c r="P3" s="297"/>
      <c r="Q3" s="298"/>
      <c r="R3" s="296">
        <v>6</v>
      </c>
      <c r="S3" s="297"/>
      <c r="T3" s="298"/>
      <c r="U3" s="299">
        <v>6</v>
      </c>
      <c r="V3" s="300"/>
      <c r="W3" s="301"/>
      <c r="X3" s="302">
        <v>7</v>
      </c>
      <c r="Y3" s="303"/>
      <c r="Z3" s="304"/>
      <c r="AA3" s="299">
        <v>8</v>
      </c>
      <c r="AB3" s="300"/>
      <c r="AC3" s="301"/>
      <c r="AD3" s="305">
        <v>9</v>
      </c>
      <c r="AE3" s="306"/>
      <c r="AF3" s="307"/>
      <c r="AG3" s="308">
        <v>10</v>
      </c>
      <c r="AH3" s="309"/>
      <c r="AI3" s="310"/>
      <c r="AJ3" s="287">
        <v>11</v>
      </c>
      <c r="AK3" s="292"/>
      <c r="AL3" s="288"/>
      <c r="AM3" s="287">
        <v>12</v>
      </c>
      <c r="AN3" s="292"/>
      <c r="AO3" s="288"/>
      <c r="AP3" s="287">
        <v>13</v>
      </c>
      <c r="AQ3" s="292"/>
      <c r="AR3" s="288"/>
      <c r="AS3" s="287">
        <v>14</v>
      </c>
      <c r="AT3" s="292"/>
      <c r="AU3" s="288"/>
      <c r="AV3" s="287">
        <v>15</v>
      </c>
      <c r="AW3" s="292"/>
      <c r="AX3" s="288"/>
      <c r="AY3" s="287">
        <v>16</v>
      </c>
      <c r="AZ3" s="292"/>
      <c r="BA3" s="288"/>
      <c r="BB3" s="287">
        <v>17</v>
      </c>
      <c r="BC3" s="292"/>
      <c r="BD3" s="288"/>
      <c r="BE3" s="287">
        <v>18</v>
      </c>
      <c r="BF3" s="292"/>
      <c r="BG3" s="288"/>
      <c r="BH3" s="287">
        <v>12</v>
      </c>
      <c r="BI3" s="292"/>
      <c r="BJ3" s="288"/>
      <c r="BK3" s="287">
        <v>13</v>
      </c>
      <c r="BL3" s="292"/>
      <c r="BM3" s="288"/>
      <c r="BN3" s="142">
        <v>14</v>
      </c>
    </row>
    <row r="4" spans="1:69" ht="28.5" customHeight="1" thickBot="1">
      <c r="A4" s="317" t="s">
        <v>0</v>
      </c>
      <c r="B4" s="319" t="s">
        <v>20</v>
      </c>
      <c r="C4" s="319" t="s">
        <v>21</v>
      </c>
      <c r="D4" s="321" t="s">
        <v>22</v>
      </c>
      <c r="E4" s="322"/>
      <c r="F4" s="311" t="s">
        <v>23</v>
      </c>
      <c r="G4" s="312"/>
      <c r="H4" s="313"/>
      <c r="I4" s="323">
        <v>2018</v>
      </c>
      <c r="J4" s="324"/>
      <c r="K4" s="325"/>
      <c r="L4" s="311">
        <v>2019</v>
      </c>
      <c r="M4" s="312"/>
      <c r="N4" s="313"/>
      <c r="O4" s="311">
        <v>2020</v>
      </c>
      <c r="P4" s="312"/>
      <c r="Q4" s="313"/>
      <c r="R4" s="311">
        <v>2021</v>
      </c>
      <c r="S4" s="312"/>
      <c r="T4" s="313"/>
      <c r="U4" s="314">
        <v>2022</v>
      </c>
      <c r="V4" s="315"/>
      <c r="W4" s="316"/>
      <c r="X4" s="314">
        <v>2023</v>
      </c>
      <c r="Y4" s="315"/>
      <c r="Z4" s="316"/>
      <c r="AA4" s="314">
        <v>2024</v>
      </c>
      <c r="AB4" s="315"/>
      <c r="AC4" s="316"/>
      <c r="AD4" s="340">
        <v>2025</v>
      </c>
      <c r="AE4" s="341"/>
      <c r="AF4" s="342"/>
      <c r="AG4" s="340">
        <v>2026</v>
      </c>
      <c r="AH4" s="341"/>
      <c r="AI4" s="342"/>
      <c r="AJ4" s="311" t="s">
        <v>56</v>
      </c>
      <c r="AK4" s="312"/>
      <c r="AL4" s="313"/>
      <c r="AM4" s="311">
        <v>2028</v>
      </c>
      <c r="AN4" s="312"/>
      <c r="AO4" s="313"/>
      <c r="AP4" s="311">
        <v>2029</v>
      </c>
      <c r="AQ4" s="312"/>
      <c r="AR4" s="313"/>
      <c r="AS4" s="311">
        <v>2030</v>
      </c>
      <c r="AT4" s="312"/>
      <c r="AU4" s="313"/>
      <c r="AV4" s="311">
        <v>2031</v>
      </c>
      <c r="AW4" s="312"/>
      <c r="AX4" s="313"/>
      <c r="AY4" s="311">
        <v>2032</v>
      </c>
      <c r="AZ4" s="312"/>
      <c r="BA4" s="313"/>
      <c r="BB4" s="311">
        <v>2033</v>
      </c>
      <c r="BC4" s="312"/>
      <c r="BD4" s="313"/>
      <c r="BE4" s="311">
        <v>2034</v>
      </c>
      <c r="BF4" s="312"/>
      <c r="BG4" s="313"/>
      <c r="BH4" s="323" t="s">
        <v>57</v>
      </c>
      <c r="BI4" s="324"/>
      <c r="BJ4" s="325"/>
      <c r="BK4" s="323" t="s">
        <v>24</v>
      </c>
      <c r="BL4" s="324"/>
      <c r="BM4" s="325"/>
      <c r="BN4" s="338" t="s">
        <v>25</v>
      </c>
    </row>
    <row r="5" spans="1:69" s="147" customFormat="1" ht="75" customHeight="1" thickBot="1">
      <c r="A5" s="318"/>
      <c r="B5" s="320"/>
      <c r="C5" s="320"/>
      <c r="D5" s="321"/>
      <c r="E5" s="322"/>
      <c r="F5" s="51" t="s">
        <v>26</v>
      </c>
      <c r="G5" s="52" t="s">
        <v>1</v>
      </c>
      <c r="H5" s="53" t="s">
        <v>27</v>
      </c>
      <c r="I5" s="51" t="s">
        <v>28</v>
      </c>
      <c r="J5" s="52" t="s">
        <v>29</v>
      </c>
      <c r="K5" s="53" t="s">
        <v>30</v>
      </c>
      <c r="L5" s="51" t="s">
        <v>31</v>
      </c>
      <c r="M5" s="52" t="s">
        <v>29</v>
      </c>
      <c r="N5" s="53" t="s">
        <v>30</v>
      </c>
      <c r="O5" s="51" t="s">
        <v>32</v>
      </c>
      <c r="P5" s="52" t="s">
        <v>29</v>
      </c>
      <c r="Q5" s="53" t="s">
        <v>30</v>
      </c>
      <c r="R5" s="51" t="s">
        <v>33</v>
      </c>
      <c r="S5" s="52" t="s">
        <v>29</v>
      </c>
      <c r="T5" s="53" t="s">
        <v>30</v>
      </c>
      <c r="U5" s="51" t="s">
        <v>34</v>
      </c>
      <c r="V5" s="52" t="s">
        <v>29</v>
      </c>
      <c r="W5" s="53" t="s">
        <v>30</v>
      </c>
      <c r="X5" s="51" t="s">
        <v>34</v>
      </c>
      <c r="Y5" s="52" t="s">
        <v>29</v>
      </c>
      <c r="Z5" s="53" t="s">
        <v>30</v>
      </c>
      <c r="AA5" s="51" t="s">
        <v>34</v>
      </c>
      <c r="AB5" s="52" t="s">
        <v>29</v>
      </c>
      <c r="AC5" s="144" t="s">
        <v>30</v>
      </c>
      <c r="AD5" s="51" t="s">
        <v>34</v>
      </c>
      <c r="AE5" s="145" t="s">
        <v>29</v>
      </c>
      <c r="AF5" s="144" t="s">
        <v>30</v>
      </c>
      <c r="AG5" s="51" t="s">
        <v>34</v>
      </c>
      <c r="AH5" s="145" t="s">
        <v>29</v>
      </c>
      <c r="AI5" s="144" t="s">
        <v>30</v>
      </c>
      <c r="AJ5" s="51" t="s">
        <v>34</v>
      </c>
      <c r="AK5" s="52" t="s">
        <v>29</v>
      </c>
      <c r="AL5" s="146" t="s">
        <v>30</v>
      </c>
      <c r="AM5" s="51" t="s">
        <v>34</v>
      </c>
      <c r="AN5" s="52" t="s">
        <v>29</v>
      </c>
      <c r="AO5" s="53" t="s">
        <v>30</v>
      </c>
      <c r="AP5" s="51" t="s">
        <v>34</v>
      </c>
      <c r="AQ5" s="52" t="s">
        <v>29</v>
      </c>
      <c r="AR5" s="53" t="s">
        <v>30</v>
      </c>
      <c r="AS5" s="51" t="s">
        <v>34</v>
      </c>
      <c r="AT5" s="52" t="s">
        <v>29</v>
      </c>
      <c r="AU5" s="53" t="s">
        <v>30</v>
      </c>
      <c r="AV5" s="51" t="s">
        <v>34</v>
      </c>
      <c r="AW5" s="52" t="s">
        <v>29</v>
      </c>
      <c r="AX5" s="53" t="s">
        <v>30</v>
      </c>
      <c r="AY5" s="51" t="s">
        <v>34</v>
      </c>
      <c r="AZ5" s="52" t="s">
        <v>29</v>
      </c>
      <c r="BA5" s="53" t="s">
        <v>30</v>
      </c>
      <c r="BB5" s="51" t="s">
        <v>34</v>
      </c>
      <c r="BC5" s="52" t="s">
        <v>29</v>
      </c>
      <c r="BD5" s="53" t="s">
        <v>30</v>
      </c>
      <c r="BE5" s="51" t="s">
        <v>34</v>
      </c>
      <c r="BF5" s="52" t="s">
        <v>29</v>
      </c>
      <c r="BG5" s="53" t="s">
        <v>30</v>
      </c>
      <c r="BH5" s="51" t="s">
        <v>34</v>
      </c>
      <c r="BI5" s="52" t="s">
        <v>29</v>
      </c>
      <c r="BJ5" s="53" t="s">
        <v>30</v>
      </c>
      <c r="BK5" s="51" t="s">
        <v>35</v>
      </c>
      <c r="BL5" s="52" t="s">
        <v>29</v>
      </c>
      <c r="BM5" s="53" t="s">
        <v>36</v>
      </c>
      <c r="BN5" s="339"/>
    </row>
    <row r="6" spans="1:69" s="66" customFormat="1" ht="32.25" customHeight="1">
      <c r="A6" s="326">
        <v>1</v>
      </c>
      <c r="B6" s="319" t="s">
        <v>58</v>
      </c>
      <c r="C6" s="331" t="s">
        <v>59</v>
      </c>
      <c r="D6" s="148" t="s">
        <v>37</v>
      </c>
      <c r="E6" s="79" t="s">
        <v>42</v>
      </c>
      <c r="F6" s="80">
        <v>0</v>
      </c>
      <c r="G6" s="149">
        <v>1069239</v>
      </c>
      <c r="H6" s="82">
        <f>G6+F6</f>
        <v>1069239</v>
      </c>
      <c r="I6" s="64"/>
      <c r="J6" s="64"/>
      <c r="K6" s="82">
        <f>J6+I6</f>
        <v>0</v>
      </c>
      <c r="L6" s="64">
        <v>0</v>
      </c>
      <c r="M6" s="62">
        <v>0</v>
      </c>
      <c r="N6" s="82">
        <f>M6+L6</f>
        <v>0</v>
      </c>
      <c r="O6" s="62"/>
      <c r="P6" s="62"/>
      <c r="Q6" s="82"/>
      <c r="R6" s="64"/>
      <c r="S6" s="64"/>
      <c r="T6" s="150">
        <f>R6+S6</f>
        <v>0</v>
      </c>
      <c r="U6" s="61">
        <v>0</v>
      </c>
      <c r="V6" s="149">
        <v>51660</v>
      </c>
      <c r="W6" s="63">
        <f>U6+V6</f>
        <v>51660</v>
      </c>
      <c r="X6" s="80"/>
      <c r="Y6" s="149">
        <v>1017579</v>
      </c>
      <c r="Z6" s="150">
        <f>X6+Y6</f>
        <v>1017579</v>
      </c>
      <c r="AA6" s="61">
        <v>0</v>
      </c>
      <c r="AB6" s="64">
        <v>0</v>
      </c>
      <c r="AC6" s="63">
        <f>AA6+AB6</f>
        <v>0</v>
      </c>
      <c r="AD6" s="80">
        <v>0</v>
      </c>
      <c r="AE6" s="64">
        <v>0</v>
      </c>
      <c r="AF6" s="150">
        <f>AD6+AE6</f>
        <v>0</v>
      </c>
      <c r="AG6" s="61">
        <v>0</v>
      </c>
      <c r="AH6" s="64">
        <v>0</v>
      </c>
      <c r="AI6" s="63">
        <f>AG6+AH6</f>
        <v>0</v>
      </c>
      <c r="AJ6" s="80">
        <v>0</v>
      </c>
      <c r="AK6" s="64">
        <v>0</v>
      </c>
      <c r="AL6" s="150">
        <f>AJ6+AK6</f>
        <v>0</v>
      </c>
      <c r="AM6" s="61">
        <v>0</v>
      </c>
      <c r="AN6" s="64">
        <v>0</v>
      </c>
      <c r="AO6" s="151">
        <f>AM6+AN6</f>
        <v>0</v>
      </c>
      <c r="AP6" s="80">
        <v>0</v>
      </c>
      <c r="AQ6" s="64">
        <v>0</v>
      </c>
      <c r="AR6" s="64">
        <f>AP6+AQ6</f>
        <v>0</v>
      </c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152"/>
      <c r="BH6" s="65">
        <f>I6+L6+O6+R6+U6+X6</f>
        <v>0</v>
      </c>
      <c r="BI6" s="153">
        <f>J6+M6+P6+S6+V6+Y6</f>
        <v>1069239</v>
      </c>
      <c r="BJ6" s="63">
        <f>K6+N6+Q6+T6+W6+Z6+AC6+AF6+AI6+AL6+AO6</f>
        <v>1069239</v>
      </c>
      <c r="BK6" s="80">
        <v>0</v>
      </c>
      <c r="BL6" s="64">
        <v>0</v>
      </c>
      <c r="BM6" s="150">
        <f>BL6+BK6</f>
        <v>0</v>
      </c>
      <c r="BN6" s="154">
        <f>BM6+BJ6</f>
        <v>1069239</v>
      </c>
      <c r="BO6" s="155">
        <f t="shared" ref="BO6:BO71" si="0">F6-BH6</f>
        <v>0</v>
      </c>
      <c r="BQ6" s="156">
        <f t="shared" ref="BQ6:BQ28" si="1">BN6-H6</f>
        <v>0</v>
      </c>
    </row>
    <row r="7" spans="1:69" s="66" customFormat="1" ht="32.25" customHeight="1" thickBot="1">
      <c r="A7" s="328"/>
      <c r="B7" s="330"/>
      <c r="C7" s="333"/>
      <c r="D7" s="336" t="s">
        <v>25</v>
      </c>
      <c r="E7" s="337"/>
      <c r="F7" s="157">
        <f>F6</f>
        <v>0</v>
      </c>
      <c r="G7" s="158">
        <f t="shared" ref="G7:BN7" si="2">G6</f>
        <v>1069239</v>
      </c>
      <c r="H7" s="158">
        <f t="shared" si="2"/>
        <v>1069239</v>
      </c>
      <c r="I7" s="158">
        <f t="shared" si="2"/>
        <v>0</v>
      </c>
      <c r="J7" s="158">
        <f t="shared" si="2"/>
        <v>0</v>
      </c>
      <c r="K7" s="158">
        <f t="shared" si="2"/>
        <v>0</v>
      </c>
      <c r="L7" s="158">
        <f t="shared" si="2"/>
        <v>0</v>
      </c>
      <c r="M7" s="158">
        <f t="shared" si="2"/>
        <v>0</v>
      </c>
      <c r="N7" s="158">
        <f t="shared" si="2"/>
        <v>0</v>
      </c>
      <c r="O7" s="158">
        <f t="shared" si="2"/>
        <v>0</v>
      </c>
      <c r="P7" s="158">
        <f t="shared" si="2"/>
        <v>0</v>
      </c>
      <c r="Q7" s="158">
        <f t="shared" si="2"/>
        <v>0</v>
      </c>
      <c r="R7" s="158">
        <f t="shared" si="2"/>
        <v>0</v>
      </c>
      <c r="S7" s="158">
        <f t="shared" si="2"/>
        <v>0</v>
      </c>
      <c r="T7" s="159">
        <f t="shared" si="2"/>
        <v>0</v>
      </c>
      <c r="U7" s="160">
        <f t="shared" si="2"/>
        <v>0</v>
      </c>
      <c r="V7" s="158">
        <f t="shared" si="2"/>
        <v>51660</v>
      </c>
      <c r="W7" s="161">
        <f t="shared" si="2"/>
        <v>51660</v>
      </c>
      <c r="X7" s="157">
        <f t="shared" si="2"/>
        <v>0</v>
      </c>
      <c r="Y7" s="158">
        <f t="shared" si="2"/>
        <v>1017579</v>
      </c>
      <c r="Z7" s="159">
        <f t="shared" si="2"/>
        <v>1017579</v>
      </c>
      <c r="AA7" s="160">
        <f t="shared" si="2"/>
        <v>0</v>
      </c>
      <c r="AB7" s="158">
        <f t="shared" si="2"/>
        <v>0</v>
      </c>
      <c r="AC7" s="161">
        <f t="shared" si="2"/>
        <v>0</v>
      </c>
      <c r="AD7" s="157">
        <f t="shared" si="2"/>
        <v>0</v>
      </c>
      <c r="AE7" s="158">
        <f t="shared" si="2"/>
        <v>0</v>
      </c>
      <c r="AF7" s="159">
        <f t="shared" si="2"/>
        <v>0</v>
      </c>
      <c r="AG7" s="160">
        <f t="shared" si="2"/>
        <v>0</v>
      </c>
      <c r="AH7" s="158">
        <f t="shared" si="2"/>
        <v>0</v>
      </c>
      <c r="AI7" s="161">
        <f t="shared" si="2"/>
        <v>0</v>
      </c>
      <c r="AJ7" s="157">
        <f t="shared" si="2"/>
        <v>0</v>
      </c>
      <c r="AK7" s="158">
        <f t="shared" si="2"/>
        <v>0</v>
      </c>
      <c r="AL7" s="159">
        <f t="shared" si="2"/>
        <v>0</v>
      </c>
      <c r="AM7" s="160">
        <f t="shared" si="2"/>
        <v>0</v>
      </c>
      <c r="AN7" s="158">
        <f t="shared" si="2"/>
        <v>0</v>
      </c>
      <c r="AO7" s="161">
        <f t="shared" si="2"/>
        <v>0</v>
      </c>
      <c r="AP7" s="157">
        <f t="shared" si="2"/>
        <v>0</v>
      </c>
      <c r="AQ7" s="158">
        <f t="shared" si="2"/>
        <v>0</v>
      </c>
      <c r="AR7" s="158">
        <f t="shared" si="2"/>
        <v>0</v>
      </c>
      <c r="AS7" s="158">
        <f t="shared" si="2"/>
        <v>0</v>
      </c>
      <c r="AT7" s="158">
        <f t="shared" si="2"/>
        <v>0</v>
      </c>
      <c r="AU7" s="158">
        <f t="shared" si="2"/>
        <v>0</v>
      </c>
      <c r="AV7" s="158">
        <f t="shared" si="2"/>
        <v>0</v>
      </c>
      <c r="AW7" s="158">
        <f t="shared" si="2"/>
        <v>0</v>
      </c>
      <c r="AX7" s="158">
        <f t="shared" si="2"/>
        <v>0</v>
      </c>
      <c r="AY7" s="158">
        <f t="shared" si="2"/>
        <v>0</v>
      </c>
      <c r="AZ7" s="158">
        <f t="shared" si="2"/>
        <v>0</v>
      </c>
      <c r="BA7" s="158">
        <f t="shared" si="2"/>
        <v>0</v>
      </c>
      <c r="BB7" s="158">
        <f t="shared" si="2"/>
        <v>0</v>
      </c>
      <c r="BC7" s="158">
        <f t="shared" si="2"/>
        <v>0</v>
      </c>
      <c r="BD7" s="158">
        <f t="shared" si="2"/>
        <v>0</v>
      </c>
      <c r="BE7" s="158">
        <f t="shared" si="2"/>
        <v>0</v>
      </c>
      <c r="BF7" s="158">
        <f t="shared" si="2"/>
        <v>0</v>
      </c>
      <c r="BG7" s="159">
        <f t="shared" si="2"/>
        <v>0</v>
      </c>
      <c r="BH7" s="160">
        <f t="shared" si="2"/>
        <v>0</v>
      </c>
      <c r="BI7" s="158">
        <f t="shared" si="2"/>
        <v>1069239</v>
      </c>
      <c r="BJ7" s="161">
        <f t="shared" si="2"/>
        <v>1069239</v>
      </c>
      <c r="BK7" s="157">
        <f t="shared" si="2"/>
        <v>0</v>
      </c>
      <c r="BL7" s="158">
        <f t="shared" si="2"/>
        <v>0</v>
      </c>
      <c r="BM7" s="159">
        <f t="shared" si="2"/>
        <v>0</v>
      </c>
      <c r="BN7" s="162">
        <f t="shared" si="2"/>
        <v>1069239</v>
      </c>
      <c r="BO7" s="155">
        <f t="shared" si="0"/>
        <v>0</v>
      </c>
      <c r="BQ7" s="156">
        <f t="shared" si="1"/>
        <v>0</v>
      </c>
    </row>
    <row r="8" spans="1:69" s="66" customFormat="1" ht="32.25" customHeight="1">
      <c r="A8" s="326">
        <v>2</v>
      </c>
      <c r="B8" s="319" t="s">
        <v>58</v>
      </c>
      <c r="C8" s="331" t="s">
        <v>60</v>
      </c>
      <c r="D8" s="148" t="s">
        <v>37</v>
      </c>
      <c r="E8" s="334" t="s">
        <v>42</v>
      </c>
      <c r="F8" s="80">
        <v>0</v>
      </c>
      <c r="G8" s="149">
        <v>4893005</v>
      </c>
      <c r="H8" s="82">
        <f>F8+G8</f>
        <v>4893005</v>
      </c>
      <c r="I8" s="64"/>
      <c r="J8" s="64"/>
      <c r="K8" s="82">
        <f>J8+I8</f>
        <v>0</v>
      </c>
      <c r="L8" s="64">
        <v>0</v>
      </c>
      <c r="M8" s="62">
        <v>0</v>
      </c>
      <c r="N8" s="82">
        <f>M8+L8</f>
        <v>0</v>
      </c>
      <c r="O8" s="62"/>
      <c r="P8" s="62"/>
      <c r="Q8" s="82"/>
      <c r="R8" s="64"/>
      <c r="S8" s="64"/>
      <c r="T8" s="150">
        <f>R8+S8</f>
        <v>0</v>
      </c>
      <c r="U8" s="61">
        <v>0</v>
      </c>
      <c r="V8" s="149">
        <v>243843</v>
      </c>
      <c r="W8" s="63">
        <f>U8+V8</f>
        <v>243843</v>
      </c>
      <c r="X8" s="80">
        <v>0</v>
      </c>
      <c r="Y8" s="149">
        <v>4649162</v>
      </c>
      <c r="Z8" s="150">
        <f>X8+Y8</f>
        <v>4649162</v>
      </c>
      <c r="AA8" s="61">
        <v>0</v>
      </c>
      <c r="AB8" s="64">
        <v>0</v>
      </c>
      <c r="AC8" s="63">
        <f>AA8+AB8</f>
        <v>0</v>
      </c>
      <c r="AD8" s="80">
        <v>0</v>
      </c>
      <c r="AE8" s="64">
        <v>0</v>
      </c>
      <c r="AF8" s="150">
        <f>AD8+AE8</f>
        <v>0</v>
      </c>
      <c r="AG8" s="61">
        <v>0</v>
      </c>
      <c r="AH8" s="64">
        <v>0</v>
      </c>
      <c r="AI8" s="63">
        <f>AG8+AH8</f>
        <v>0</v>
      </c>
      <c r="AJ8" s="80">
        <v>0</v>
      </c>
      <c r="AK8" s="64">
        <v>0</v>
      </c>
      <c r="AL8" s="150">
        <f>AJ8+AK8</f>
        <v>0</v>
      </c>
      <c r="AM8" s="61">
        <v>0</v>
      </c>
      <c r="AN8" s="64">
        <v>0</v>
      </c>
      <c r="AO8" s="151">
        <f>AM8+AN8</f>
        <v>0</v>
      </c>
      <c r="AP8" s="80">
        <v>0</v>
      </c>
      <c r="AQ8" s="64">
        <v>0</v>
      </c>
      <c r="AR8" s="64">
        <f>AP8+AQ8</f>
        <v>0</v>
      </c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152"/>
      <c r="BH8" s="65">
        <f t="shared" ref="BH8:BJ9" si="3">I8+L8+O8+R8+U8+X8</f>
        <v>0</v>
      </c>
      <c r="BI8" s="153">
        <f t="shared" si="3"/>
        <v>4893005</v>
      </c>
      <c r="BJ8" s="63">
        <f t="shared" si="3"/>
        <v>4893005</v>
      </c>
      <c r="BK8" s="80">
        <v>0</v>
      </c>
      <c r="BL8" s="64">
        <v>0</v>
      </c>
      <c r="BM8" s="150">
        <f>BL8+BK8</f>
        <v>0</v>
      </c>
      <c r="BN8" s="154">
        <f>BM8+BJ8</f>
        <v>4893005</v>
      </c>
      <c r="BO8" s="155">
        <f t="shared" si="0"/>
        <v>0</v>
      </c>
      <c r="BQ8" s="156">
        <f t="shared" si="1"/>
        <v>0</v>
      </c>
    </row>
    <row r="9" spans="1:69" s="66" customFormat="1" ht="32.25" customHeight="1">
      <c r="A9" s="327"/>
      <c r="B9" s="329"/>
      <c r="C9" s="332"/>
      <c r="D9" s="163" t="s">
        <v>43</v>
      </c>
      <c r="E9" s="335"/>
      <c r="F9" s="164">
        <v>0</v>
      </c>
      <c r="G9" s="165">
        <v>200000</v>
      </c>
      <c r="H9" s="88">
        <f>F9+G9</f>
        <v>200000</v>
      </c>
      <c r="I9" s="71"/>
      <c r="J9" s="71"/>
      <c r="K9" s="91">
        <f t="shared" ref="K9:BM9" si="4">I9+J9</f>
        <v>0</v>
      </c>
      <c r="L9" s="71"/>
      <c r="M9" s="165">
        <f t="shared" si="4"/>
        <v>0</v>
      </c>
      <c r="N9" s="91">
        <f t="shared" si="4"/>
        <v>0</v>
      </c>
      <c r="O9" s="165">
        <f t="shared" si="4"/>
        <v>0</v>
      </c>
      <c r="P9" s="165">
        <f t="shared" si="4"/>
        <v>0</v>
      </c>
      <c r="Q9" s="91">
        <f t="shared" si="4"/>
        <v>0</v>
      </c>
      <c r="R9" s="71">
        <f t="shared" si="4"/>
        <v>0</v>
      </c>
      <c r="S9" s="71">
        <f t="shared" si="4"/>
        <v>0</v>
      </c>
      <c r="T9" s="94">
        <f t="shared" si="4"/>
        <v>0</v>
      </c>
      <c r="U9" s="70">
        <v>0</v>
      </c>
      <c r="V9" s="165">
        <v>0</v>
      </c>
      <c r="W9" s="72">
        <f t="shared" si="4"/>
        <v>0</v>
      </c>
      <c r="X9" s="164">
        <v>0</v>
      </c>
      <c r="Y9" s="165">
        <v>200000</v>
      </c>
      <c r="Z9" s="94">
        <f t="shared" si="4"/>
        <v>200000</v>
      </c>
      <c r="AA9" s="70">
        <v>0</v>
      </c>
      <c r="AB9" s="71">
        <v>0</v>
      </c>
      <c r="AC9" s="72">
        <f t="shared" si="4"/>
        <v>0</v>
      </c>
      <c r="AD9" s="164">
        <f t="shared" si="4"/>
        <v>0</v>
      </c>
      <c r="AE9" s="71">
        <v>0</v>
      </c>
      <c r="AF9" s="94">
        <f t="shared" si="4"/>
        <v>0</v>
      </c>
      <c r="AG9" s="70">
        <v>0</v>
      </c>
      <c r="AH9" s="71">
        <v>0</v>
      </c>
      <c r="AI9" s="72">
        <f t="shared" si="4"/>
        <v>0</v>
      </c>
      <c r="AJ9" s="164">
        <v>0</v>
      </c>
      <c r="AK9" s="71">
        <v>0</v>
      </c>
      <c r="AL9" s="94">
        <f>AJ9+AK9</f>
        <v>0</v>
      </c>
      <c r="AM9" s="70">
        <f t="shared" si="4"/>
        <v>0</v>
      </c>
      <c r="AN9" s="71">
        <f t="shared" si="4"/>
        <v>0</v>
      </c>
      <c r="AO9" s="166">
        <f t="shared" si="4"/>
        <v>0</v>
      </c>
      <c r="AP9" s="164">
        <f t="shared" si="4"/>
        <v>0</v>
      </c>
      <c r="AQ9" s="71">
        <f t="shared" si="4"/>
        <v>0</v>
      </c>
      <c r="AR9" s="71">
        <f t="shared" si="4"/>
        <v>0</v>
      </c>
      <c r="AS9" s="71">
        <f t="shared" si="4"/>
        <v>0</v>
      </c>
      <c r="AT9" s="71">
        <f t="shared" si="4"/>
        <v>0</v>
      </c>
      <c r="AU9" s="71">
        <f t="shared" si="4"/>
        <v>0</v>
      </c>
      <c r="AV9" s="71">
        <f t="shared" si="4"/>
        <v>0</v>
      </c>
      <c r="AW9" s="71">
        <f t="shared" si="4"/>
        <v>0</v>
      </c>
      <c r="AX9" s="71">
        <f t="shared" si="4"/>
        <v>0</v>
      </c>
      <c r="AY9" s="71">
        <f t="shared" si="4"/>
        <v>0</v>
      </c>
      <c r="AZ9" s="71">
        <f t="shared" si="4"/>
        <v>0</v>
      </c>
      <c r="BA9" s="71">
        <f t="shared" si="4"/>
        <v>0</v>
      </c>
      <c r="BB9" s="71">
        <f t="shared" si="4"/>
        <v>0</v>
      </c>
      <c r="BC9" s="71">
        <f t="shared" si="4"/>
        <v>0</v>
      </c>
      <c r="BD9" s="71">
        <f t="shared" si="4"/>
        <v>0</v>
      </c>
      <c r="BE9" s="71">
        <f t="shared" si="4"/>
        <v>0</v>
      </c>
      <c r="BF9" s="71">
        <f t="shared" si="4"/>
        <v>0</v>
      </c>
      <c r="BG9" s="167">
        <f t="shared" si="4"/>
        <v>0</v>
      </c>
      <c r="BH9" s="92">
        <f>I9+L9+O9+R9+U9+X9</f>
        <v>0</v>
      </c>
      <c r="BI9" s="93">
        <f t="shared" si="3"/>
        <v>200000</v>
      </c>
      <c r="BJ9" s="72">
        <f t="shared" si="3"/>
        <v>200000</v>
      </c>
      <c r="BK9" s="164">
        <v>0</v>
      </c>
      <c r="BL9" s="71">
        <v>0</v>
      </c>
      <c r="BM9" s="94">
        <f t="shared" si="4"/>
        <v>0</v>
      </c>
      <c r="BN9" s="168">
        <f>BM9+BJ9</f>
        <v>200000</v>
      </c>
      <c r="BO9" s="155">
        <f t="shared" si="0"/>
        <v>0</v>
      </c>
      <c r="BQ9" s="156">
        <f t="shared" si="1"/>
        <v>0</v>
      </c>
    </row>
    <row r="10" spans="1:69" s="66" customFormat="1" ht="32.25" customHeight="1" thickBot="1">
      <c r="A10" s="328"/>
      <c r="B10" s="330"/>
      <c r="C10" s="333"/>
      <c r="D10" s="336" t="s">
        <v>25</v>
      </c>
      <c r="E10" s="337"/>
      <c r="F10" s="157">
        <f>F8+F9</f>
        <v>0</v>
      </c>
      <c r="G10" s="158">
        <f t="shared" ref="G10:BN10" si="5">G8+G9</f>
        <v>5093005</v>
      </c>
      <c r="H10" s="158">
        <f t="shared" si="5"/>
        <v>5093005</v>
      </c>
      <c r="I10" s="158">
        <f t="shared" si="5"/>
        <v>0</v>
      </c>
      <c r="J10" s="158">
        <f t="shared" si="5"/>
        <v>0</v>
      </c>
      <c r="K10" s="158">
        <f t="shared" si="5"/>
        <v>0</v>
      </c>
      <c r="L10" s="158">
        <f t="shared" si="5"/>
        <v>0</v>
      </c>
      <c r="M10" s="158">
        <f t="shared" si="5"/>
        <v>0</v>
      </c>
      <c r="N10" s="158">
        <f t="shared" si="5"/>
        <v>0</v>
      </c>
      <c r="O10" s="158">
        <f t="shared" si="5"/>
        <v>0</v>
      </c>
      <c r="P10" s="158">
        <f t="shared" si="5"/>
        <v>0</v>
      </c>
      <c r="Q10" s="158">
        <f t="shared" si="5"/>
        <v>0</v>
      </c>
      <c r="R10" s="158">
        <f t="shared" si="5"/>
        <v>0</v>
      </c>
      <c r="S10" s="158">
        <f t="shared" si="5"/>
        <v>0</v>
      </c>
      <c r="T10" s="159">
        <f t="shared" si="5"/>
        <v>0</v>
      </c>
      <c r="U10" s="160">
        <f t="shared" si="5"/>
        <v>0</v>
      </c>
      <c r="V10" s="158">
        <f t="shared" si="5"/>
        <v>243843</v>
      </c>
      <c r="W10" s="161">
        <f t="shared" si="5"/>
        <v>243843</v>
      </c>
      <c r="X10" s="157">
        <f t="shared" si="5"/>
        <v>0</v>
      </c>
      <c r="Y10" s="158">
        <f t="shared" si="5"/>
        <v>4849162</v>
      </c>
      <c r="Z10" s="159">
        <f t="shared" si="5"/>
        <v>4849162</v>
      </c>
      <c r="AA10" s="160">
        <f t="shared" si="5"/>
        <v>0</v>
      </c>
      <c r="AB10" s="158">
        <f t="shared" si="5"/>
        <v>0</v>
      </c>
      <c r="AC10" s="161">
        <f t="shared" si="5"/>
        <v>0</v>
      </c>
      <c r="AD10" s="157">
        <f t="shared" si="5"/>
        <v>0</v>
      </c>
      <c r="AE10" s="158">
        <f t="shared" si="5"/>
        <v>0</v>
      </c>
      <c r="AF10" s="159">
        <f t="shared" si="5"/>
        <v>0</v>
      </c>
      <c r="AG10" s="160">
        <f t="shared" si="5"/>
        <v>0</v>
      </c>
      <c r="AH10" s="158">
        <f t="shared" si="5"/>
        <v>0</v>
      </c>
      <c r="AI10" s="161">
        <f t="shared" si="5"/>
        <v>0</v>
      </c>
      <c r="AJ10" s="157">
        <f t="shared" si="5"/>
        <v>0</v>
      </c>
      <c r="AK10" s="158">
        <f t="shared" si="5"/>
        <v>0</v>
      </c>
      <c r="AL10" s="159">
        <f t="shared" si="5"/>
        <v>0</v>
      </c>
      <c r="AM10" s="160">
        <f t="shared" si="5"/>
        <v>0</v>
      </c>
      <c r="AN10" s="158">
        <f t="shared" si="5"/>
        <v>0</v>
      </c>
      <c r="AO10" s="161">
        <f t="shared" si="5"/>
        <v>0</v>
      </c>
      <c r="AP10" s="157">
        <f t="shared" si="5"/>
        <v>0</v>
      </c>
      <c r="AQ10" s="158">
        <f t="shared" si="5"/>
        <v>0</v>
      </c>
      <c r="AR10" s="158">
        <f t="shared" si="5"/>
        <v>0</v>
      </c>
      <c r="AS10" s="158">
        <f t="shared" si="5"/>
        <v>0</v>
      </c>
      <c r="AT10" s="158">
        <f t="shared" si="5"/>
        <v>0</v>
      </c>
      <c r="AU10" s="158">
        <f t="shared" si="5"/>
        <v>0</v>
      </c>
      <c r="AV10" s="158">
        <f t="shared" si="5"/>
        <v>0</v>
      </c>
      <c r="AW10" s="158">
        <f t="shared" si="5"/>
        <v>0</v>
      </c>
      <c r="AX10" s="158">
        <f t="shared" si="5"/>
        <v>0</v>
      </c>
      <c r="AY10" s="158">
        <f t="shared" si="5"/>
        <v>0</v>
      </c>
      <c r="AZ10" s="158">
        <f t="shared" si="5"/>
        <v>0</v>
      </c>
      <c r="BA10" s="158">
        <f t="shared" si="5"/>
        <v>0</v>
      </c>
      <c r="BB10" s="158">
        <f t="shared" si="5"/>
        <v>0</v>
      </c>
      <c r="BC10" s="158">
        <f t="shared" si="5"/>
        <v>0</v>
      </c>
      <c r="BD10" s="158">
        <f t="shared" si="5"/>
        <v>0</v>
      </c>
      <c r="BE10" s="158">
        <f t="shared" si="5"/>
        <v>0</v>
      </c>
      <c r="BF10" s="158">
        <f t="shared" si="5"/>
        <v>0</v>
      </c>
      <c r="BG10" s="159">
        <f t="shared" si="5"/>
        <v>0</v>
      </c>
      <c r="BH10" s="160">
        <f t="shared" si="5"/>
        <v>0</v>
      </c>
      <c r="BI10" s="158">
        <f t="shared" si="5"/>
        <v>5093005</v>
      </c>
      <c r="BJ10" s="161">
        <f t="shared" si="5"/>
        <v>5093005</v>
      </c>
      <c r="BK10" s="157">
        <f t="shared" si="5"/>
        <v>0</v>
      </c>
      <c r="BL10" s="158">
        <f>BL8+BL9</f>
        <v>0</v>
      </c>
      <c r="BM10" s="159">
        <f>BM8+BM9</f>
        <v>0</v>
      </c>
      <c r="BN10" s="162">
        <f t="shared" si="5"/>
        <v>5093005</v>
      </c>
      <c r="BO10" s="155">
        <f t="shared" si="0"/>
        <v>0</v>
      </c>
      <c r="BQ10" s="156">
        <f t="shared" si="1"/>
        <v>0</v>
      </c>
    </row>
    <row r="11" spans="1:69" s="66" customFormat="1" ht="32.25" customHeight="1">
      <c r="A11" s="343">
        <v>3</v>
      </c>
      <c r="B11" s="338" t="s">
        <v>45</v>
      </c>
      <c r="C11" s="347" t="s">
        <v>61</v>
      </c>
      <c r="D11" s="350" t="s">
        <v>37</v>
      </c>
      <c r="E11" s="134" t="s">
        <v>38</v>
      </c>
      <c r="F11" s="169">
        <v>56644711</v>
      </c>
      <c r="G11" s="170">
        <v>0</v>
      </c>
      <c r="H11" s="58">
        <f>G11+F11</f>
        <v>56644711</v>
      </c>
      <c r="I11" s="169"/>
      <c r="J11" s="171"/>
      <c r="K11" s="58"/>
      <c r="L11" s="169"/>
      <c r="M11" s="171"/>
      <c r="N11" s="58"/>
      <c r="O11" s="169"/>
      <c r="P11" s="171"/>
      <c r="Q11" s="172"/>
      <c r="R11" s="169"/>
      <c r="S11" s="171"/>
      <c r="T11" s="173">
        <f>R11+S11</f>
        <v>0</v>
      </c>
      <c r="U11" s="169">
        <v>8909837</v>
      </c>
      <c r="V11" s="174">
        <v>-301670</v>
      </c>
      <c r="W11" s="173">
        <f>U11+V11</f>
        <v>8608167</v>
      </c>
      <c r="X11" s="169">
        <v>7187315</v>
      </c>
      <c r="Y11" s="174">
        <v>301670</v>
      </c>
      <c r="Z11" s="173">
        <f>X11+Y11</f>
        <v>7488985</v>
      </c>
      <c r="AA11" s="169">
        <v>0</v>
      </c>
      <c r="AB11" s="171">
        <v>0</v>
      </c>
      <c r="AC11" s="173">
        <v>0</v>
      </c>
      <c r="AD11" s="169">
        <v>0</v>
      </c>
      <c r="AE11" s="171">
        <v>0</v>
      </c>
      <c r="AF11" s="173">
        <v>0</v>
      </c>
      <c r="AG11" s="169">
        <v>0</v>
      </c>
      <c r="AH11" s="171">
        <v>0</v>
      </c>
      <c r="AI11" s="173">
        <v>0</v>
      </c>
      <c r="AJ11" s="169">
        <v>0</v>
      </c>
      <c r="AK11" s="171">
        <v>0</v>
      </c>
      <c r="AL11" s="173">
        <v>0</v>
      </c>
      <c r="AM11" s="169">
        <v>0</v>
      </c>
      <c r="AN11" s="171">
        <v>0</v>
      </c>
      <c r="AO11" s="173">
        <v>0</v>
      </c>
      <c r="AP11" s="169">
        <v>0</v>
      </c>
      <c r="AQ11" s="171">
        <v>0</v>
      </c>
      <c r="AR11" s="173">
        <v>0</v>
      </c>
      <c r="AS11" s="169">
        <v>0</v>
      </c>
      <c r="AT11" s="171">
        <v>0</v>
      </c>
      <c r="AU11" s="173">
        <v>0</v>
      </c>
      <c r="AV11" s="169">
        <v>0</v>
      </c>
      <c r="AW11" s="171">
        <v>0</v>
      </c>
      <c r="AX11" s="173">
        <v>0</v>
      </c>
      <c r="AY11" s="169">
        <v>0</v>
      </c>
      <c r="AZ11" s="171">
        <v>0</v>
      </c>
      <c r="BA11" s="173">
        <v>0</v>
      </c>
      <c r="BB11" s="169">
        <v>0</v>
      </c>
      <c r="BC11" s="171">
        <v>0</v>
      </c>
      <c r="BD11" s="173">
        <v>0</v>
      </c>
      <c r="BE11" s="169">
        <v>0</v>
      </c>
      <c r="BF11" s="171">
        <v>0</v>
      </c>
      <c r="BG11" s="173">
        <v>0</v>
      </c>
      <c r="BH11" s="56">
        <f>L11+O11+R11+U11+X11+AA11+AD11+AG11+AJ11+AM11</f>
        <v>16097152</v>
      </c>
      <c r="BI11" s="175">
        <f>M11+P11+S11+V11+Y11+AB11+AE11+AH11+AK11+AN11</f>
        <v>0</v>
      </c>
      <c r="BJ11" s="58">
        <f t="shared" ref="BH11:BJ12" si="6">N11+Q11+T11+W11+Z11+AC11+AF11+AI11+AL11+AO11</f>
        <v>16097152</v>
      </c>
      <c r="BK11" s="169">
        <v>40547559</v>
      </c>
      <c r="BL11" s="170">
        <v>0</v>
      </c>
      <c r="BM11" s="58">
        <f>BL11+BK11</f>
        <v>40547559</v>
      </c>
      <c r="BN11" s="176">
        <f>BM11+BJ11</f>
        <v>56644711</v>
      </c>
      <c r="BO11" s="155">
        <f t="shared" si="0"/>
        <v>40547559</v>
      </c>
      <c r="BQ11" s="156">
        <f t="shared" si="1"/>
        <v>0</v>
      </c>
    </row>
    <row r="12" spans="1:69" s="66" customFormat="1" ht="32.25" customHeight="1">
      <c r="A12" s="344"/>
      <c r="B12" s="339"/>
      <c r="C12" s="348"/>
      <c r="D12" s="351"/>
      <c r="E12" s="137" t="s">
        <v>42</v>
      </c>
      <c r="F12" s="177">
        <v>5648459</v>
      </c>
      <c r="G12" s="178">
        <v>0</v>
      </c>
      <c r="H12" s="59">
        <f>G12+F12</f>
        <v>5648459</v>
      </c>
      <c r="I12" s="177"/>
      <c r="J12" s="179"/>
      <c r="K12" s="59"/>
      <c r="L12" s="177"/>
      <c r="M12" s="179"/>
      <c r="N12" s="59"/>
      <c r="O12" s="177"/>
      <c r="P12" s="179"/>
      <c r="Q12" s="180"/>
      <c r="R12" s="177"/>
      <c r="S12" s="179"/>
      <c r="T12" s="180">
        <f>R12+S12</f>
        <v>0</v>
      </c>
      <c r="U12" s="177">
        <v>3148687</v>
      </c>
      <c r="V12" s="181">
        <v>-1739650</v>
      </c>
      <c r="W12" s="180">
        <f>U12+V12</f>
        <v>1409037</v>
      </c>
      <c r="X12" s="177">
        <v>1979840</v>
      </c>
      <c r="Y12" s="181">
        <v>1739650</v>
      </c>
      <c r="Z12" s="180">
        <f>X12+Y12</f>
        <v>3719490</v>
      </c>
      <c r="AA12" s="177">
        <v>0</v>
      </c>
      <c r="AB12" s="179">
        <v>0</v>
      </c>
      <c r="AC12" s="180">
        <v>0</v>
      </c>
      <c r="AD12" s="177">
        <v>0</v>
      </c>
      <c r="AE12" s="179">
        <v>0</v>
      </c>
      <c r="AF12" s="180">
        <v>0</v>
      </c>
      <c r="AG12" s="177">
        <v>0</v>
      </c>
      <c r="AH12" s="179">
        <v>0</v>
      </c>
      <c r="AI12" s="180">
        <v>0</v>
      </c>
      <c r="AJ12" s="177">
        <v>0</v>
      </c>
      <c r="AK12" s="179">
        <v>0</v>
      </c>
      <c r="AL12" s="180">
        <v>0</v>
      </c>
      <c r="AM12" s="177">
        <v>0</v>
      </c>
      <c r="AN12" s="179">
        <v>0</v>
      </c>
      <c r="AO12" s="180">
        <v>0</v>
      </c>
      <c r="AP12" s="177">
        <v>0</v>
      </c>
      <c r="AQ12" s="179">
        <v>0</v>
      </c>
      <c r="AR12" s="180">
        <v>0</v>
      </c>
      <c r="AS12" s="177">
        <v>0</v>
      </c>
      <c r="AT12" s="179">
        <v>0</v>
      </c>
      <c r="AU12" s="180">
        <v>0</v>
      </c>
      <c r="AV12" s="177">
        <v>0</v>
      </c>
      <c r="AW12" s="179">
        <v>0</v>
      </c>
      <c r="AX12" s="180">
        <v>0</v>
      </c>
      <c r="AY12" s="177">
        <v>0</v>
      </c>
      <c r="AZ12" s="179">
        <v>0</v>
      </c>
      <c r="BA12" s="180">
        <v>0</v>
      </c>
      <c r="BB12" s="177">
        <v>0</v>
      </c>
      <c r="BC12" s="179">
        <v>0</v>
      </c>
      <c r="BD12" s="180">
        <v>0</v>
      </c>
      <c r="BE12" s="177">
        <v>0</v>
      </c>
      <c r="BF12" s="179">
        <v>0</v>
      </c>
      <c r="BG12" s="180">
        <v>0</v>
      </c>
      <c r="BH12" s="60">
        <f t="shared" si="6"/>
        <v>5128527</v>
      </c>
      <c r="BI12" s="96">
        <f t="shared" si="6"/>
        <v>0</v>
      </c>
      <c r="BJ12" s="59">
        <f t="shared" si="6"/>
        <v>5128527</v>
      </c>
      <c r="BK12" s="177">
        <v>519932</v>
      </c>
      <c r="BL12" s="178">
        <v>0</v>
      </c>
      <c r="BM12" s="59">
        <f>BL12+BK12</f>
        <v>519932</v>
      </c>
      <c r="BN12" s="182">
        <f>BM12+BJ12</f>
        <v>5648459</v>
      </c>
      <c r="BO12" s="155">
        <f t="shared" si="0"/>
        <v>519932</v>
      </c>
      <c r="BQ12" s="156">
        <f t="shared" si="1"/>
        <v>0</v>
      </c>
    </row>
    <row r="13" spans="1:69" s="190" customFormat="1" ht="32.25" customHeight="1">
      <c r="A13" s="344"/>
      <c r="B13" s="339"/>
      <c r="C13" s="348"/>
      <c r="D13" s="352" t="s">
        <v>25</v>
      </c>
      <c r="E13" s="353"/>
      <c r="F13" s="183">
        <f>F12+F11</f>
        <v>62293170</v>
      </c>
      <c r="G13" s="184">
        <f>G12+G11</f>
        <v>0</v>
      </c>
      <c r="H13" s="185">
        <f>H12+H11</f>
        <v>62293170</v>
      </c>
      <c r="I13" s="183"/>
      <c r="J13" s="184"/>
      <c r="K13" s="185"/>
      <c r="L13" s="183"/>
      <c r="M13" s="184"/>
      <c r="N13" s="185"/>
      <c r="O13" s="183"/>
      <c r="P13" s="184"/>
      <c r="Q13" s="186"/>
      <c r="R13" s="183">
        <f t="shared" ref="R13:BN13" si="7">R12+R11</f>
        <v>0</v>
      </c>
      <c r="S13" s="184">
        <f t="shared" si="7"/>
        <v>0</v>
      </c>
      <c r="T13" s="186">
        <f t="shared" si="7"/>
        <v>0</v>
      </c>
      <c r="U13" s="183">
        <f t="shared" si="7"/>
        <v>12058524</v>
      </c>
      <c r="V13" s="184">
        <f t="shared" si="7"/>
        <v>-2041320</v>
      </c>
      <c r="W13" s="186">
        <f t="shared" si="7"/>
        <v>10017204</v>
      </c>
      <c r="X13" s="183">
        <f t="shared" si="7"/>
        <v>9167155</v>
      </c>
      <c r="Y13" s="184">
        <f t="shared" si="7"/>
        <v>2041320</v>
      </c>
      <c r="Z13" s="186">
        <f t="shared" si="7"/>
        <v>11208475</v>
      </c>
      <c r="AA13" s="183">
        <f t="shared" si="7"/>
        <v>0</v>
      </c>
      <c r="AB13" s="184">
        <f t="shared" si="7"/>
        <v>0</v>
      </c>
      <c r="AC13" s="186">
        <f t="shared" si="7"/>
        <v>0</v>
      </c>
      <c r="AD13" s="183">
        <f t="shared" si="7"/>
        <v>0</v>
      </c>
      <c r="AE13" s="184">
        <f t="shared" si="7"/>
        <v>0</v>
      </c>
      <c r="AF13" s="186">
        <f t="shared" si="7"/>
        <v>0</v>
      </c>
      <c r="AG13" s="183">
        <f t="shared" si="7"/>
        <v>0</v>
      </c>
      <c r="AH13" s="184">
        <f t="shared" si="7"/>
        <v>0</v>
      </c>
      <c r="AI13" s="186">
        <f t="shared" si="7"/>
        <v>0</v>
      </c>
      <c r="AJ13" s="183">
        <f t="shared" si="7"/>
        <v>0</v>
      </c>
      <c r="AK13" s="184">
        <f t="shared" si="7"/>
        <v>0</v>
      </c>
      <c r="AL13" s="186">
        <f t="shared" si="7"/>
        <v>0</v>
      </c>
      <c r="AM13" s="183">
        <f t="shared" si="7"/>
        <v>0</v>
      </c>
      <c r="AN13" s="184">
        <f t="shared" si="7"/>
        <v>0</v>
      </c>
      <c r="AO13" s="186">
        <f t="shared" si="7"/>
        <v>0</v>
      </c>
      <c r="AP13" s="183">
        <f t="shared" si="7"/>
        <v>0</v>
      </c>
      <c r="AQ13" s="184">
        <f t="shared" si="7"/>
        <v>0</v>
      </c>
      <c r="AR13" s="186">
        <f t="shared" si="7"/>
        <v>0</v>
      </c>
      <c r="AS13" s="183">
        <f t="shared" si="7"/>
        <v>0</v>
      </c>
      <c r="AT13" s="184">
        <f t="shared" si="7"/>
        <v>0</v>
      </c>
      <c r="AU13" s="186">
        <f t="shared" si="7"/>
        <v>0</v>
      </c>
      <c r="AV13" s="183">
        <f t="shared" si="7"/>
        <v>0</v>
      </c>
      <c r="AW13" s="184">
        <f t="shared" si="7"/>
        <v>0</v>
      </c>
      <c r="AX13" s="186">
        <f t="shared" si="7"/>
        <v>0</v>
      </c>
      <c r="AY13" s="183">
        <f t="shared" si="7"/>
        <v>0</v>
      </c>
      <c r="AZ13" s="184">
        <f t="shared" si="7"/>
        <v>0</v>
      </c>
      <c r="BA13" s="186">
        <f t="shared" si="7"/>
        <v>0</v>
      </c>
      <c r="BB13" s="183">
        <f t="shared" si="7"/>
        <v>0</v>
      </c>
      <c r="BC13" s="184">
        <f t="shared" si="7"/>
        <v>0</v>
      </c>
      <c r="BD13" s="186">
        <f t="shared" si="7"/>
        <v>0</v>
      </c>
      <c r="BE13" s="183">
        <f t="shared" si="7"/>
        <v>0</v>
      </c>
      <c r="BF13" s="184">
        <f t="shared" si="7"/>
        <v>0</v>
      </c>
      <c r="BG13" s="186">
        <f t="shared" si="7"/>
        <v>0</v>
      </c>
      <c r="BH13" s="187">
        <f t="shared" si="7"/>
        <v>21225679</v>
      </c>
      <c r="BI13" s="188">
        <f t="shared" si="7"/>
        <v>0</v>
      </c>
      <c r="BJ13" s="185">
        <f t="shared" si="7"/>
        <v>21225679</v>
      </c>
      <c r="BK13" s="183">
        <f t="shared" si="7"/>
        <v>41067491</v>
      </c>
      <c r="BL13" s="184">
        <f t="shared" si="7"/>
        <v>0</v>
      </c>
      <c r="BM13" s="185">
        <f t="shared" si="7"/>
        <v>41067491</v>
      </c>
      <c r="BN13" s="189">
        <f t="shared" si="7"/>
        <v>62293170</v>
      </c>
      <c r="BO13" s="155">
        <f t="shared" si="0"/>
        <v>41067491</v>
      </c>
      <c r="BQ13" s="156">
        <f t="shared" si="1"/>
        <v>0</v>
      </c>
    </row>
    <row r="14" spans="1:69" s="66" customFormat="1" ht="32.25" customHeight="1">
      <c r="A14" s="344"/>
      <c r="B14" s="339"/>
      <c r="C14" s="348"/>
      <c r="D14" s="351" t="s">
        <v>40</v>
      </c>
      <c r="E14" s="137" t="s">
        <v>38</v>
      </c>
      <c r="F14" s="177">
        <v>320986694</v>
      </c>
      <c r="G14" s="179">
        <v>0</v>
      </c>
      <c r="H14" s="59">
        <f>G14+F14</f>
        <v>320986694</v>
      </c>
      <c r="I14" s="177"/>
      <c r="J14" s="179"/>
      <c r="K14" s="59"/>
      <c r="L14" s="177"/>
      <c r="M14" s="179"/>
      <c r="N14" s="59"/>
      <c r="O14" s="177"/>
      <c r="P14" s="179"/>
      <c r="Q14" s="191"/>
      <c r="R14" s="177"/>
      <c r="S14" s="179"/>
      <c r="T14" s="180">
        <f>R14+S14</f>
        <v>0</v>
      </c>
      <c r="U14" s="177">
        <v>50489078</v>
      </c>
      <c r="V14" s="179">
        <v>-1709459</v>
      </c>
      <c r="W14" s="180">
        <f>U14+V14</f>
        <v>48779619</v>
      </c>
      <c r="X14" s="177">
        <v>40734257</v>
      </c>
      <c r="Y14" s="179">
        <v>1709459</v>
      </c>
      <c r="Z14" s="180">
        <f>X14+Y14</f>
        <v>42443716</v>
      </c>
      <c r="AA14" s="177">
        <v>0</v>
      </c>
      <c r="AB14" s="179">
        <v>0</v>
      </c>
      <c r="AC14" s="180">
        <v>0</v>
      </c>
      <c r="AD14" s="177">
        <v>0</v>
      </c>
      <c r="AE14" s="179">
        <v>0</v>
      </c>
      <c r="AF14" s="180">
        <v>0</v>
      </c>
      <c r="AG14" s="177">
        <v>0</v>
      </c>
      <c r="AH14" s="179">
        <v>0</v>
      </c>
      <c r="AI14" s="180">
        <v>0</v>
      </c>
      <c r="AJ14" s="177">
        <v>0</v>
      </c>
      <c r="AK14" s="179">
        <v>0</v>
      </c>
      <c r="AL14" s="180">
        <v>0</v>
      </c>
      <c r="AM14" s="177">
        <v>0</v>
      </c>
      <c r="AN14" s="179">
        <v>0</v>
      </c>
      <c r="AO14" s="180">
        <v>0</v>
      </c>
      <c r="AP14" s="177">
        <v>0</v>
      </c>
      <c r="AQ14" s="179">
        <v>0</v>
      </c>
      <c r="AR14" s="180">
        <v>0</v>
      </c>
      <c r="AS14" s="177">
        <v>0</v>
      </c>
      <c r="AT14" s="179">
        <v>0</v>
      </c>
      <c r="AU14" s="180">
        <v>0</v>
      </c>
      <c r="AV14" s="177">
        <v>0</v>
      </c>
      <c r="AW14" s="179">
        <v>0</v>
      </c>
      <c r="AX14" s="180">
        <v>0</v>
      </c>
      <c r="AY14" s="177">
        <v>0</v>
      </c>
      <c r="AZ14" s="179">
        <v>0</v>
      </c>
      <c r="BA14" s="180">
        <v>0</v>
      </c>
      <c r="BB14" s="177">
        <v>0</v>
      </c>
      <c r="BC14" s="179">
        <v>0</v>
      </c>
      <c r="BD14" s="180">
        <v>0</v>
      </c>
      <c r="BE14" s="177">
        <v>0</v>
      </c>
      <c r="BF14" s="179">
        <v>0</v>
      </c>
      <c r="BG14" s="180">
        <v>0</v>
      </c>
      <c r="BH14" s="60">
        <f t="shared" ref="BH14:BJ15" si="8">L14+O14+R14+U14+X14+AA14+AD14+AG14+AJ14+AM14</f>
        <v>91223335</v>
      </c>
      <c r="BI14" s="102">
        <f t="shared" si="8"/>
        <v>0</v>
      </c>
      <c r="BJ14" s="59">
        <f t="shared" si="8"/>
        <v>91223335</v>
      </c>
      <c r="BK14" s="177">
        <v>229763359</v>
      </c>
      <c r="BL14" s="179">
        <v>0</v>
      </c>
      <c r="BM14" s="59">
        <f>BL14+BK14</f>
        <v>229763359</v>
      </c>
      <c r="BN14" s="182">
        <f>BM14+BJ14</f>
        <v>320986694</v>
      </c>
      <c r="BO14" s="155">
        <f t="shared" si="0"/>
        <v>229763359</v>
      </c>
      <c r="BQ14" s="156">
        <f t="shared" si="1"/>
        <v>0</v>
      </c>
    </row>
    <row r="15" spans="1:69" s="66" customFormat="1" ht="32.25" customHeight="1">
      <c r="A15" s="344"/>
      <c r="B15" s="339"/>
      <c r="C15" s="348"/>
      <c r="D15" s="351"/>
      <c r="E15" s="137" t="s">
        <v>42</v>
      </c>
      <c r="F15" s="177">
        <v>32007929</v>
      </c>
      <c r="G15" s="179">
        <v>0</v>
      </c>
      <c r="H15" s="59">
        <f>G15+F15</f>
        <v>32007929</v>
      </c>
      <c r="I15" s="177"/>
      <c r="J15" s="179"/>
      <c r="K15" s="59"/>
      <c r="L15" s="177"/>
      <c r="M15" s="179"/>
      <c r="N15" s="59"/>
      <c r="O15" s="177"/>
      <c r="P15" s="179"/>
      <c r="Q15" s="180"/>
      <c r="R15" s="177"/>
      <c r="S15" s="179"/>
      <c r="T15" s="180">
        <f>R15+S15</f>
        <v>0</v>
      </c>
      <c r="U15" s="177">
        <v>17842563</v>
      </c>
      <c r="V15" s="179">
        <v>-9858021</v>
      </c>
      <c r="W15" s="180">
        <f>U15+V15</f>
        <v>7984542</v>
      </c>
      <c r="X15" s="177">
        <v>11219090</v>
      </c>
      <c r="Y15" s="179">
        <v>9858021</v>
      </c>
      <c r="Z15" s="180">
        <f>X15+Y15</f>
        <v>21077111</v>
      </c>
      <c r="AA15" s="177">
        <v>0</v>
      </c>
      <c r="AB15" s="179">
        <v>0</v>
      </c>
      <c r="AC15" s="180">
        <v>0</v>
      </c>
      <c r="AD15" s="177">
        <v>0</v>
      </c>
      <c r="AE15" s="179">
        <v>0</v>
      </c>
      <c r="AF15" s="180">
        <v>0</v>
      </c>
      <c r="AG15" s="177">
        <v>0</v>
      </c>
      <c r="AH15" s="179">
        <v>0</v>
      </c>
      <c r="AI15" s="180">
        <v>0</v>
      </c>
      <c r="AJ15" s="177">
        <v>0</v>
      </c>
      <c r="AK15" s="179">
        <v>0</v>
      </c>
      <c r="AL15" s="180">
        <v>0</v>
      </c>
      <c r="AM15" s="177">
        <v>0</v>
      </c>
      <c r="AN15" s="179">
        <v>0</v>
      </c>
      <c r="AO15" s="180">
        <v>0</v>
      </c>
      <c r="AP15" s="177">
        <v>0</v>
      </c>
      <c r="AQ15" s="179">
        <v>0</v>
      </c>
      <c r="AR15" s="180">
        <v>0</v>
      </c>
      <c r="AS15" s="177">
        <v>0</v>
      </c>
      <c r="AT15" s="179">
        <v>0</v>
      </c>
      <c r="AU15" s="180">
        <v>0</v>
      </c>
      <c r="AV15" s="177">
        <v>0</v>
      </c>
      <c r="AW15" s="179">
        <v>0</v>
      </c>
      <c r="AX15" s="180">
        <v>0</v>
      </c>
      <c r="AY15" s="177">
        <v>0</v>
      </c>
      <c r="AZ15" s="179">
        <v>0</v>
      </c>
      <c r="BA15" s="180">
        <v>0</v>
      </c>
      <c r="BB15" s="177">
        <v>0</v>
      </c>
      <c r="BC15" s="179">
        <v>0</v>
      </c>
      <c r="BD15" s="180">
        <v>0</v>
      </c>
      <c r="BE15" s="177">
        <v>0</v>
      </c>
      <c r="BF15" s="179">
        <v>0</v>
      </c>
      <c r="BG15" s="180">
        <v>0</v>
      </c>
      <c r="BH15" s="60">
        <f t="shared" si="8"/>
        <v>29061653</v>
      </c>
      <c r="BI15" s="102">
        <f t="shared" si="8"/>
        <v>0</v>
      </c>
      <c r="BJ15" s="59">
        <f t="shared" si="8"/>
        <v>29061653</v>
      </c>
      <c r="BK15" s="177">
        <v>2946276</v>
      </c>
      <c r="BL15" s="179">
        <v>0</v>
      </c>
      <c r="BM15" s="59">
        <f>BL15+BK15</f>
        <v>2946276</v>
      </c>
      <c r="BN15" s="182">
        <f>BM15+BJ15</f>
        <v>32007929</v>
      </c>
      <c r="BO15" s="155">
        <f t="shared" si="0"/>
        <v>2946276</v>
      </c>
      <c r="BQ15" s="156">
        <f t="shared" si="1"/>
        <v>0</v>
      </c>
    </row>
    <row r="16" spans="1:69" s="190" customFormat="1" ht="32.25" customHeight="1">
      <c r="A16" s="344"/>
      <c r="B16" s="339"/>
      <c r="C16" s="348"/>
      <c r="D16" s="354" t="s">
        <v>25</v>
      </c>
      <c r="E16" s="355"/>
      <c r="F16" s="192">
        <f>F15+F14</f>
        <v>352994623</v>
      </c>
      <c r="G16" s="193">
        <f>G15+G14</f>
        <v>0</v>
      </c>
      <c r="H16" s="194">
        <f>H15+H14</f>
        <v>352994623</v>
      </c>
      <c r="I16" s="192"/>
      <c r="J16" s="184"/>
      <c r="K16" s="194"/>
      <c r="L16" s="192"/>
      <c r="M16" s="184"/>
      <c r="N16" s="194"/>
      <c r="O16" s="192"/>
      <c r="P16" s="193"/>
      <c r="Q16" s="195"/>
      <c r="R16" s="192">
        <f t="shared" ref="R16:BN16" si="9">R15+R14</f>
        <v>0</v>
      </c>
      <c r="S16" s="193">
        <f t="shared" si="9"/>
        <v>0</v>
      </c>
      <c r="T16" s="195">
        <f t="shared" si="9"/>
        <v>0</v>
      </c>
      <c r="U16" s="192">
        <f t="shared" si="9"/>
        <v>68331641</v>
      </c>
      <c r="V16" s="193">
        <f t="shared" si="9"/>
        <v>-11567480</v>
      </c>
      <c r="W16" s="195">
        <f t="shared" si="9"/>
        <v>56764161</v>
      </c>
      <c r="X16" s="192">
        <f t="shared" si="9"/>
        <v>51953347</v>
      </c>
      <c r="Y16" s="193">
        <f t="shared" si="9"/>
        <v>11567480</v>
      </c>
      <c r="Z16" s="195">
        <f t="shared" si="9"/>
        <v>63520827</v>
      </c>
      <c r="AA16" s="192">
        <f t="shared" si="9"/>
        <v>0</v>
      </c>
      <c r="AB16" s="193">
        <f t="shared" si="9"/>
        <v>0</v>
      </c>
      <c r="AC16" s="195">
        <f t="shared" si="9"/>
        <v>0</v>
      </c>
      <c r="AD16" s="192">
        <f t="shared" si="9"/>
        <v>0</v>
      </c>
      <c r="AE16" s="193">
        <f t="shared" si="9"/>
        <v>0</v>
      </c>
      <c r="AF16" s="195">
        <f t="shared" si="9"/>
        <v>0</v>
      </c>
      <c r="AG16" s="192">
        <f t="shared" si="9"/>
        <v>0</v>
      </c>
      <c r="AH16" s="193">
        <f t="shared" si="9"/>
        <v>0</v>
      </c>
      <c r="AI16" s="195">
        <f t="shared" si="9"/>
        <v>0</v>
      </c>
      <c r="AJ16" s="192">
        <f t="shared" si="9"/>
        <v>0</v>
      </c>
      <c r="AK16" s="193">
        <f t="shared" si="9"/>
        <v>0</v>
      </c>
      <c r="AL16" s="195">
        <f t="shared" si="9"/>
        <v>0</v>
      </c>
      <c r="AM16" s="192">
        <f t="shared" si="9"/>
        <v>0</v>
      </c>
      <c r="AN16" s="193">
        <f t="shared" si="9"/>
        <v>0</v>
      </c>
      <c r="AO16" s="195">
        <f t="shared" si="9"/>
        <v>0</v>
      </c>
      <c r="AP16" s="192">
        <f t="shared" si="9"/>
        <v>0</v>
      </c>
      <c r="AQ16" s="193">
        <f t="shared" si="9"/>
        <v>0</v>
      </c>
      <c r="AR16" s="195">
        <f t="shared" si="9"/>
        <v>0</v>
      </c>
      <c r="AS16" s="192">
        <f t="shared" si="9"/>
        <v>0</v>
      </c>
      <c r="AT16" s="193">
        <f t="shared" si="9"/>
        <v>0</v>
      </c>
      <c r="AU16" s="195">
        <f t="shared" si="9"/>
        <v>0</v>
      </c>
      <c r="AV16" s="192">
        <f t="shared" si="9"/>
        <v>0</v>
      </c>
      <c r="AW16" s="193">
        <f t="shared" si="9"/>
        <v>0</v>
      </c>
      <c r="AX16" s="195">
        <f t="shared" si="9"/>
        <v>0</v>
      </c>
      <c r="AY16" s="192">
        <f t="shared" si="9"/>
        <v>0</v>
      </c>
      <c r="AZ16" s="193">
        <f t="shared" si="9"/>
        <v>0</v>
      </c>
      <c r="BA16" s="195">
        <f t="shared" si="9"/>
        <v>0</v>
      </c>
      <c r="BB16" s="192">
        <f t="shared" si="9"/>
        <v>0</v>
      </c>
      <c r="BC16" s="193">
        <f t="shared" si="9"/>
        <v>0</v>
      </c>
      <c r="BD16" s="195">
        <f t="shared" si="9"/>
        <v>0</v>
      </c>
      <c r="BE16" s="192">
        <f t="shared" si="9"/>
        <v>0</v>
      </c>
      <c r="BF16" s="193">
        <f t="shared" si="9"/>
        <v>0</v>
      </c>
      <c r="BG16" s="195">
        <f t="shared" si="9"/>
        <v>0</v>
      </c>
      <c r="BH16" s="196">
        <f t="shared" si="9"/>
        <v>120284988</v>
      </c>
      <c r="BI16" s="197">
        <f t="shared" si="9"/>
        <v>0</v>
      </c>
      <c r="BJ16" s="194">
        <f t="shared" si="9"/>
        <v>120284988</v>
      </c>
      <c r="BK16" s="192">
        <f t="shared" si="9"/>
        <v>232709635</v>
      </c>
      <c r="BL16" s="193">
        <f t="shared" si="9"/>
        <v>0</v>
      </c>
      <c r="BM16" s="194">
        <f t="shared" si="9"/>
        <v>232709635</v>
      </c>
      <c r="BN16" s="198">
        <f t="shared" si="9"/>
        <v>352994623</v>
      </c>
      <c r="BO16" s="155">
        <f t="shared" si="0"/>
        <v>232709635</v>
      </c>
      <c r="BQ16" s="156">
        <f t="shared" si="1"/>
        <v>0</v>
      </c>
    </row>
    <row r="17" spans="1:69" s="66" customFormat="1" ht="32.25" customHeight="1">
      <c r="A17" s="344"/>
      <c r="B17" s="339"/>
      <c r="C17" s="348"/>
      <c r="D17" s="356" t="s">
        <v>38</v>
      </c>
      <c r="E17" s="357"/>
      <c r="F17" s="177">
        <f t="shared" ref="F17:BN18" si="10">F11+F14</f>
        <v>377631405</v>
      </c>
      <c r="G17" s="179">
        <f t="shared" si="10"/>
        <v>0</v>
      </c>
      <c r="H17" s="59">
        <f t="shared" si="10"/>
        <v>377631405</v>
      </c>
      <c r="I17" s="177">
        <f t="shared" si="10"/>
        <v>0</v>
      </c>
      <c r="J17" s="179">
        <f t="shared" si="10"/>
        <v>0</v>
      </c>
      <c r="K17" s="59">
        <f t="shared" si="10"/>
        <v>0</v>
      </c>
      <c r="L17" s="177">
        <f t="shared" si="10"/>
        <v>0</v>
      </c>
      <c r="M17" s="179">
        <f t="shared" si="10"/>
        <v>0</v>
      </c>
      <c r="N17" s="59">
        <f t="shared" si="10"/>
        <v>0</v>
      </c>
      <c r="O17" s="177">
        <f t="shared" si="10"/>
        <v>0</v>
      </c>
      <c r="P17" s="179">
        <f t="shared" si="10"/>
        <v>0</v>
      </c>
      <c r="Q17" s="180">
        <f t="shared" si="10"/>
        <v>0</v>
      </c>
      <c r="R17" s="177">
        <f t="shared" si="10"/>
        <v>0</v>
      </c>
      <c r="S17" s="179">
        <f t="shared" si="10"/>
        <v>0</v>
      </c>
      <c r="T17" s="180">
        <f t="shared" si="10"/>
        <v>0</v>
      </c>
      <c r="U17" s="177">
        <f t="shared" si="10"/>
        <v>59398915</v>
      </c>
      <c r="V17" s="179">
        <f t="shared" si="10"/>
        <v>-2011129</v>
      </c>
      <c r="W17" s="180">
        <f t="shared" si="10"/>
        <v>57387786</v>
      </c>
      <c r="X17" s="177">
        <f t="shared" si="10"/>
        <v>47921572</v>
      </c>
      <c r="Y17" s="179">
        <f t="shared" si="10"/>
        <v>2011129</v>
      </c>
      <c r="Z17" s="180">
        <f t="shared" si="10"/>
        <v>49932701</v>
      </c>
      <c r="AA17" s="177">
        <f>AA11+AA14</f>
        <v>0</v>
      </c>
      <c r="AB17" s="179">
        <f t="shared" si="10"/>
        <v>0</v>
      </c>
      <c r="AC17" s="180">
        <f t="shared" si="10"/>
        <v>0</v>
      </c>
      <c r="AD17" s="177">
        <f t="shared" si="10"/>
        <v>0</v>
      </c>
      <c r="AE17" s="179">
        <f t="shared" si="10"/>
        <v>0</v>
      </c>
      <c r="AF17" s="180">
        <f t="shared" si="10"/>
        <v>0</v>
      </c>
      <c r="AG17" s="177">
        <f t="shared" si="10"/>
        <v>0</v>
      </c>
      <c r="AH17" s="179">
        <f t="shared" si="10"/>
        <v>0</v>
      </c>
      <c r="AI17" s="180">
        <f t="shared" si="10"/>
        <v>0</v>
      </c>
      <c r="AJ17" s="177">
        <f t="shared" si="10"/>
        <v>0</v>
      </c>
      <c r="AK17" s="179">
        <f t="shared" si="10"/>
        <v>0</v>
      </c>
      <c r="AL17" s="180">
        <f t="shared" si="10"/>
        <v>0</v>
      </c>
      <c r="AM17" s="177">
        <f t="shared" si="10"/>
        <v>0</v>
      </c>
      <c r="AN17" s="179">
        <f t="shared" si="10"/>
        <v>0</v>
      </c>
      <c r="AO17" s="180">
        <f t="shared" si="10"/>
        <v>0</v>
      </c>
      <c r="AP17" s="177">
        <f t="shared" si="10"/>
        <v>0</v>
      </c>
      <c r="AQ17" s="179">
        <f t="shared" si="10"/>
        <v>0</v>
      </c>
      <c r="AR17" s="180">
        <f t="shared" si="10"/>
        <v>0</v>
      </c>
      <c r="AS17" s="177">
        <f t="shared" si="10"/>
        <v>0</v>
      </c>
      <c r="AT17" s="179">
        <f t="shared" si="10"/>
        <v>0</v>
      </c>
      <c r="AU17" s="180">
        <f t="shared" si="10"/>
        <v>0</v>
      </c>
      <c r="AV17" s="177">
        <f t="shared" si="10"/>
        <v>0</v>
      </c>
      <c r="AW17" s="179">
        <f t="shared" si="10"/>
        <v>0</v>
      </c>
      <c r="AX17" s="180">
        <f t="shared" si="10"/>
        <v>0</v>
      </c>
      <c r="AY17" s="177">
        <f t="shared" si="10"/>
        <v>0</v>
      </c>
      <c r="AZ17" s="179">
        <f t="shared" si="10"/>
        <v>0</v>
      </c>
      <c r="BA17" s="180">
        <f t="shared" si="10"/>
        <v>0</v>
      </c>
      <c r="BB17" s="177">
        <f t="shared" si="10"/>
        <v>0</v>
      </c>
      <c r="BC17" s="179">
        <f t="shared" si="10"/>
        <v>0</v>
      </c>
      <c r="BD17" s="180">
        <f t="shared" si="10"/>
        <v>0</v>
      </c>
      <c r="BE17" s="177">
        <f t="shared" si="10"/>
        <v>0</v>
      </c>
      <c r="BF17" s="179">
        <f t="shared" si="10"/>
        <v>0</v>
      </c>
      <c r="BG17" s="180">
        <f t="shared" si="10"/>
        <v>0</v>
      </c>
      <c r="BH17" s="60">
        <f t="shared" si="10"/>
        <v>107320487</v>
      </c>
      <c r="BI17" s="102">
        <f t="shared" si="10"/>
        <v>0</v>
      </c>
      <c r="BJ17" s="59">
        <f t="shared" si="10"/>
        <v>107320487</v>
      </c>
      <c r="BK17" s="177">
        <f t="shared" si="10"/>
        <v>270310918</v>
      </c>
      <c r="BL17" s="179">
        <f>BL11+BL14</f>
        <v>0</v>
      </c>
      <c r="BM17" s="59">
        <f t="shared" si="10"/>
        <v>270310918</v>
      </c>
      <c r="BN17" s="182">
        <f t="shared" si="10"/>
        <v>377631405</v>
      </c>
      <c r="BO17" s="155">
        <f t="shared" si="0"/>
        <v>270310918</v>
      </c>
      <c r="BQ17" s="156">
        <f t="shared" si="1"/>
        <v>0</v>
      </c>
    </row>
    <row r="18" spans="1:69" s="66" customFormat="1" ht="32.25" customHeight="1">
      <c r="A18" s="344"/>
      <c r="B18" s="339"/>
      <c r="C18" s="348"/>
      <c r="D18" s="356" t="s">
        <v>42</v>
      </c>
      <c r="E18" s="357"/>
      <c r="F18" s="177">
        <f t="shared" si="10"/>
        <v>37656388</v>
      </c>
      <c r="G18" s="179">
        <f t="shared" si="10"/>
        <v>0</v>
      </c>
      <c r="H18" s="59">
        <f t="shared" si="10"/>
        <v>37656388</v>
      </c>
      <c r="I18" s="177">
        <f t="shared" si="10"/>
        <v>0</v>
      </c>
      <c r="J18" s="179">
        <f t="shared" si="10"/>
        <v>0</v>
      </c>
      <c r="K18" s="59">
        <f t="shared" si="10"/>
        <v>0</v>
      </c>
      <c r="L18" s="177">
        <f t="shared" si="10"/>
        <v>0</v>
      </c>
      <c r="M18" s="179">
        <f t="shared" si="10"/>
        <v>0</v>
      </c>
      <c r="N18" s="59">
        <f t="shared" si="10"/>
        <v>0</v>
      </c>
      <c r="O18" s="177">
        <f t="shared" si="10"/>
        <v>0</v>
      </c>
      <c r="P18" s="179">
        <f t="shared" si="10"/>
        <v>0</v>
      </c>
      <c r="Q18" s="180">
        <f t="shared" si="10"/>
        <v>0</v>
      </c>
      <c r="R18" s="177">
        <f t="shared" si="10"/>
        <v>0</v>
      </c>
      <c r="S18" s="179">
        <f t="shared" si="10"/>
        <v>0</v>
      </c>
      <c r="T18" s="180">
        <f t="shared" si="10"/>
        <v>0</v>
      </c>
      <c r="U18" s="177">
        <f t="shared" si="10"/>
        <v>20991250</v>
      </c>
      <c r="V18" s="179">
        <f t="shared" si="10"/>
        <v>-11597671</v>
      </c>
      <c r="W18" s="180">
        <f t="shared" si="10"/>
        <v>9393579</v>
      </c>
      <c r="X18" s="177">
        <f t="shared" si="10"/>
        <v>13198930</v>
      </c>
      <c r="Y18" s="179">
        <f t="shared" si="10"/>
        <v>11597671</v>
      </c>
      <c r="Z18" s="180">
        <f t="shared" si="10"/>
        <v>24796601</v>
      </c>
      <c r="AA18" s="177">
        <f t="shared" si="10"/>
        <v>0</v>
      </c>
      <c r="AB18" s="179">
        <f t="shared" si="10"/>
        <v>0</v>
      </c>
      <c r="AC18" s="180">
        <f t="shared" si="10"/>
        <v>0</v>
      </c>
      <c r="AD18" s="177">
        <f t="shared" si="10"/>
        <v>0</v>
      </c>
      <c r="AE18" s="179">
        <f t="shared" si="10"/>
        <v>0</v>
      </c>
      <c r="AF18" s="180">
        <f t="shared" si="10"/>
        <v>0</v>
      </c>
      <c r="AG18" s="177">
        <f t="shared" si="10"/>
        <v>0</v>
      </c>
      <c r="AH18" s="179">
        <f t="shared" si="10"/>
        <v>0</v>
      </c>
      <c r="AI18" s="180">
        <f t="shared" si="10"/>
        <v>0</v>
      </c>
      <c r="AJ18" s="177">
        <f t="shared" si="10"/>
        <v>0</v>
      </c>
      <c r="AK18" s="179">
        <f t="shared" si="10"/>
        <v>0</v>
      </c>
      <c r="AL18" s="180">
        <f t="shared" si="10"/>
        <v>0</v>
      </c>
      <c r="AM18" s="177">
        <f t="shared" si="10"/>
        <v>0</v>
      </c>
      <c r="AN18" s="179">
        <f t="shared" si="10"/>
        <v>0</v>
      </c>
      <c r="AO18" s="180">
        <f t="shared" si="10"/>
        <v>0</v>
      </c>
      <c r="AP18" s="177">
        <f t="shared" si="10"/>
        <v>0</v>
      </c>
      <c r="AQ18" s="179">
        <f t="shared" si="10"/>
        <v>0</v>
      </c>
      <c r="AR18" s="180">
        <f t="shared" si="10"/>
        <v>0</v>
      </c>
      <c r="AS18" s="177">
        <f t="shared" si="10"/>
        <v>0</v>
      </c>
      <c r="AT18" s="179">
        <f t="shared" si="10"/>
        <v>0</v>
      </c>
      <c r="AU18" s="180">
        <f t="shared" si="10"/>
        <v>0</v>
      </c>
      <c r="AV18" s="177">
        <f t="shared" si="10"/>
        <v>0</v>
      </c>
      <c r="AW18" s="179">
        <f t="shared" si="10"/>
        <v>0</v>
      </c>
      <c r="AX18" s="180">
        <f t="shared" si="10"/>
        <v>0</v>
      </c>
      <c r="AY18" s="177">
        <f t="shared" si="10"/>
        <v>0</v>
      </c>
      <c r="AZ18" s="179">
        <f t="shared" si="10"/>
        <v>0</v>
      </c>
      <c r="BA18" s="180">
        <f t="shared" si="10"/>
        <v>0</v>
      </c>
      <c r="BB18" s="177">
        <f t="shared" si="10"/>
        <v>0</v>
      </c>
      <c r="BC18" s="179">
        <f t="shared" si="10"/>
        <v>0</v>
      </c>
      <c r="BD18" s="180">
        <f t="shared" si="10"/>
        <v>0</v>
      </c>
      <c r="BE18" s="177">
        <f t="shared" si="10"/>
        <v>0</v>
      </c>
      <c r="BF18" s="179">
        <f t="shared" si="10"/>
        <v>0</v>
      </c>
      <c r="BG18" s="180">
        <f t="shared" si="10"/>
        <v>0</v>
      </c>
      <c r="BH18" s="60">
        <f t="shared" si="10"/>
        <v>34190180</v>
      </c>
      <c r="BI18" s="102">
        <f>BI12+BI15</f>
        <v>0</v>
      </c>
      <c r="BJ18" s="59">
        <f t="shared" si="10"/>
        <v>34190180</v>
      </c>
      <c r="BK18" s="177">
        <f t="shared" si="10"/>
        <v>3466208</v>
      </c>
      <c r="BL18" s="179">
        <f t="shared" si="10"/>
        <v>0</v>
      </c>
      <c r="BM18" s="59">
        <f t="shared" si="10"/>
        <v>3466208</v>
      </c>
      <c r="BN18" s="182">
        <f t="shared" si="10"/>
        <v>37656388</v>
      </c>
      <c r="BO18" s="155">
        <f t="shared" si="0"/>
        <v>3466208</v>
      </c>
      <c r="BQ18" s="156">
        <f t="shared" si="1"/>
        <v>0</v>
      </c>
    </row>
    <row r="19" spans="1:69" s="66" customFormat="1" ht="32.25" customHeight="1" thickBot="1">
      <c r="A19" s="345"/>
      <c r="B19" s="346"/>
      <c r="C19" s="349"/>
      <c r="D19" s="336" t="s">
        <v>25</v>
      </c>
      <c r="E19" s="337"/>
      <c r="F19" s="199">
        <f t="shared" ref="F19:BN19" si="11">F18+F17</f>
        <v>415287793</v>
      </c>
      <c r="G19" s="200">
        <f t="shared" si="11"/>
        <v>0</v>
      </c>
      <c r="H19" s="201">
        <f t="shared" si="11"/>
        <v>415287793</v>
      </c>
      <c r="I19" s="199">
        <f t="shared" si="11"/>
        <v>0</v>
      </c>
      <c r="J19" s="200">
        <f t="shared" si="11"/>
        <v>0</v>
      </c>
      <c r="K19" s="201">
        <f t="shared" si="11"/>
        <v>0</v>
      </c>
      <c r="L19" s="199">
        <f t="shared" si="11"/>
        <v>0</v>
      </c>
      <c r="M19" s="200">
        <f t="shared" si="11"/>
        <v>0</v>
      </c>
      <c r="N19" s="201">
        <f t="shared" si="11"/>
        <v>0</v>
      </c>
      <c r="O19" s="199">
        <f t="shared" si="11"/>
        <v>0</v>
      </c>
      <c r="P19" s="200">
        <f t="shared" si="11"/>
        <v>0</v>
      </c>
      <c r="Q19" s="201">
        <f t="shared" si="11"/>
        <v>0</v>
      </c>
      <c r="R19" s="199">
        <f t="shared" si="11"/>
        <v>0</v>
      </c>
      <c r="S19" s="200">
        <f t="shared" si="11"/>
        <v>0</v>
      </c>
      <c r="T19" s="201">
        <f t="shared" si="11"/>
        <v>0</v>
      </c>
      <c r="U19" s="199">
        <f t="shared" si="11"/>
        <v>80390165</v>
      </c>
      <c r="V19" s="200">
        <f t="shared" si="11"/>
        <v>-13608800</v>
      </c>
      <c r="W19" s="201">
        <f t="shared" si="11"/>
        <v>66781365</v>
      </c>
      <c r="X19" s="199">
        <f t="shared" si="11"/>
        <v>61120502</v>
      </c>
      <c r="Y19" s="200">
        <f t="shared" si="11"/>
        <v>13608800</v>
      </c>
      <c r="Z19" s="201">
        <f t="shared" si="11"/>
        <v>74729302</v>
      </c>
      <c r="AA19" s="199">
        <f t="shared" si="11"/>
        <v>0</v>
      </c>
      <c r="AB19" s="200">
        <f t="shared" si="11"/>
        <v>0</v>
      </c>
      <c r="AC19" s="201">
        <f t="shared" si="11"/>
        <v>0</v>
      </c>
      <c r="AD19" s="199">
        <f t="shared" si="11"/>
        <v>0</v>
      </c>
      <c r="AE19" s="200">
        <f t="shared" si="11"/>
        <v>0</v>
      </c>
      <c r="AF19" s="201">
        <f t="shared" si="11"/>
        <v>0</v>
      </c>
      <c r="AG19" s="199">
        <f t="shared" si="11"/>
        <v>0</v>
      </c>
      <c r="AH19" s="200">
        <f t="shared" si="11"/>
        <v>0</v>
      </c>
      <c r="AI19" s="201">
        <f t="shared" si="11"/>
        <v>0</v>
      </c>
      <c r="AJ19" s="199">
        <f t="shared" si="11"/>
        <v>0</v>
      </c>
      <c r="AK19" s="200">
        <f t="shared" si="11"/>
        <v>0</v>
      </c>
      <c r="AL19" s="201">
        <f t="shared" si="11"/>
        <v>0</v>
      </c>
      <c r="AM19" s="199">
        <f t="shared" si="11"/>
        <v>0</v>
      </c>
      <c r="AN19" s="200">
        <f t="shared" si="11"/>
        <v>0</v>
      </c>
      <c r="AO19" s="201">
        <f t="shared" si="11"/>
        <v>0</v>
      </c>
      <c r="AP19" s="199">
        <f t="shared" si="11"/>
        <v>0</v>
      </c>
      <c r="AQ19" s="200">
        <f t="shared" si="11"/>
        <v>0</v>
      </c>
      <c r="AR19" s="201">
        <f t="shared" si="11"/>
        <v>0</v>
      </c>
      <c r="AS19" s="199">
        <f t="shared" si="11"/>
        <v>0</v>
      </c>
      <c r="AT19" s="200">
        <f t="shared" si="11"/>
        <v>0</v>
      </c>
      <c r="AU19" s="201">
        <f t="shared" si="11"/>
        <v>0</v>
      </c>
      <c r="AV19" s="199">
        <f t="shared" si="11"/>
        <v>0</v>
      </c>
      <c r="AW19" s="200">
        <f t="shared" si="11"/>
        <v>0</v>
      </c>
      <c r="AX19" s="201">
        <f t="shared" si="11"/>
        <v>0</v>
      </c>
      <c r="AY19" s="199">
        <f t="shared" si="11"/>
        <v>0</v>
      </c>
      <c r="AZ19" s="200">
        <f t="shared" si="11"/>
        <v>0</v>
      </c>
      <c r="BA19" s="201">
        <f t="shared" si="11"/>
        <v>0</v>
      </c>
      <c r="BB19" s="199">
        <f t="shared" si="11"/>
        <v>0</v>
      </c>
      <c r="BC19" s="200">
        <f t="shared" si="11"/>
        <v>0</v>
      </c>
      <c r="BD19" s="201">
        <f t="shared" si="11"/>
        <v>0</v>
      </c>
      <c r="BE19" s="199">
        <f t="shared" si="11"/>
        <v>0</v>
      </c>
      <c r="BF19" s="200">
        <f t="shared" si="11"/>
        <v>0</v>
      </c>
      <c r="BG19" s="201">
        <f t="shared" si="11"/>
        <v>0</v>
      </c>
      <c r="BH19" s="199">
        <f t="shared" si="11"/>
        <v>141510667</v>
      </c>
      <c r="BI19" s="200">
        <f t="shared" si="11"/>
        <v>0</v>
      </c>
      <c r="BJ19" s="201">
        <f t="shared" si="11"/>
        <v>141510667</v>
      </c>
      <c r="BK19" s="199">
        <f>BK18+BK17</f>
        <v>273777126</v>
      </c>
      <c r="BL19" s="200">
        <f>BL18+BL17</f>
        <v>0</v>
      </c>
      <c r="BM19" s="201">
        <f>BM18+BM17</f>
        <v>273777126</v>
      </c>
      <c r="BN19" s="202">
        <f t="shared" si="11"/>
        <v>415287793</v>
      </c>
      <c r="BO19" s="155">
        <f t="shared" si="0"/>
        <v>273777126</v>
      </c>
      <c r="BQ19" s="156">
        <f t="shared" si="1"/>
        <v>0</v>
      </c>
    </row>
    <row r="20" spans="1:69" s="66" customFormat="1" ht="32.25" customHeight="1">
      <c r="A20" s="343">
        <v>4</v>
      </c>
      <c r="B20" s="338" t="s">
        <v>62</v>
      </c>
      <c r="C20" s="347" t="s">
        <v>63</v>
      </c>
      <c r="D20" s="350" t="s">
        <v>39</v>
      </c>
      <c r="E20" s="134" t="s">
        <v>38</v>
      </c>
      <c r="F20" s="169">
        <v>25388063</v>
      </c>
      <c r="G20" s="170">
        <v>170001</v>
      </c>
      <c r="H20" s="58">
        <f>G20+F20</f>
        <v>25558064</v>
      </c>
      <c r="I20" s="169"/>
      <c r="J20" s="171"/>
      <c r="K20" s="58"/>
      <c r="L20" s="169"/>
      <c r="M20" s="171"/>
      <c r="N20" s="58"/>
      <c r="O20" s="169"/>
      <c r="P20" s="171"/>
      <c r="Q20" s="172"/>
      <c r="R20" s="169"/>
      <c r="S20" s="171"/>
      <c r="T20" s="173">
        <f>R20+S20</f>
        <v>0</v>
      </c>
      <c r="U20" s="169">
        <v>7171473</v>
      </c>
      <c r="V20" s="170">
        <v>-6571976</v>
      </c>
      <c r="W20" s="173">
        <f>U20+V20</f>
        <v>599497</v>
      </c>
      <c r="X20" s="169">
        <v>18216590</v>
      </c>
      <c r="Y20" s="170">
        <v>6741977</v>
      </c>
      <c r="Z20" s="173">
        <f>X20+Y20</f>
        <v>24958567</v>
      </c>
      <c r="AA20" s="169">
        <v>0</v>
      </c>
      <c r="AB20" s="171">
        <v>0</v>
      </c>
      <c r="AC20" s="173">
        <v>0</v>
      </c>
      <c r="AD20" s="169">
        <v>0</v>
      </c>
      <c r="AE20" s="171">
        <v>0</v>
      </c>
      <c r="AF20" s="173">
        <v>0</v>
      </c>
      <c r="AG20" s="169">
        <v>0</v>
      </c>
      <c r="AH20" s="171">
        <v>0</v>
      </c>
      <c r="AI20" s="173">
        <v>0</v>
      </c>
      <c r="AJ20" s="169">
        <v>0</v>
      </c>
      <c r="AK20" s="171">
        <v>0</v>
      </c>
      <c r="AL20" s="173">
        <v>0</v>
      </c>
      <c r="AM20" s="169">
        <v>0</v>
      </c>
      <c r="AN20" s="171">
        <v>0</v>
      </c>
      <c r="AO20" s="173">
        <v>0</v>
      </c>
      <c r="AP20" s="169">
        <v>0</v>
      </c>
      <c r="AQ20" s="171">
        <v>0</v>
      </c>
      <c r="AR20" s="173">
        <v>0</v>
      </c>
      <c r="AS20" s="169">
        <v>0</v>
      </c>
      <c r="AT20" s="171">
        <v>0</v>
      </c>
      <c r="AU20" s="173">
        <v>0</v>
      </c>
      <c r="AV20" s="169">
        <v>0</v>
      </c>
      <c r="AW20" s="171">
        <v>0</v>
      </c>
      <c r="AX20" s="173">
        <v>0</v>
      </c>
      <c r="AY20" s="169">
        <v>0</v>
      </c>
      <c r="AZ20" s="171">
        <v>0</v>
      </c>
      <c r="BA20" s="173">
        <v>0</v>
      </c>
      <c r="BB20" s="169">
        <v>0</v>
      </c>
      <c r="BC20" s="171">
        <v>0</v>
      </c>
      <c r="BD20" s="173">
        <v>0</v>
      </c>
      <c r="BE20" s="169">
        <v>0</v>
      </c>
      <c r="BF20" s="171">
        <v>0</v>
      </c>
      <c r="BG20" s="173">
        <v>0</v>
      </c>
      <c r="BH20" s="56">
        <f t="shared" ref="BH20:BJ21" si="12">L20+O20+R20+U20+X20+AA20+AD20+AG20+AJ20+AM20</f>
        <v>25388063</v>
      </c>
      <c r="BI20" s="175">
        <f t="shared" si="12"/>
        <v>170001</v>
      </c>
      <c r="BJ20" s="58">
        <f t="shared" si="12"/>
        <v>25558064</v>
      </c>
      <c r="BK20" s="169">
        <v>0</v>
      </c>
      <c r="BL20" s="170">
        <v>0</v>
      </c>
      <c r="BM20" s="58">
        <f>BL20+BK20</f>
        <v>0</v>
      </c>
      <c r="BN20" s="176">
        <f>BM20+BJ20</f>
        <v>25558064</v>
      </c>
      <c r="BO20" s="155">
        <f t="shared" si="0"/>
        <v>0</v>
      </c>
      <c r="BQ20" s="156">
        <f t="shared" si="1"/>
        <v>0</v>
      </c>
    </row>
    <row r="21" spans="1:69" s="66" customFormat="1" ht="32.25" customHeight="1">
      <c r="A21" s="344"/>
      <c r="B21" s="339"/>
      <c r="C21" s="348"/>
      <c r="D21" s="351"/>
      <c r="E21" s="137" t="s">
        <v>42</v>
      </c>
      <c r="F21" s="177">
        <v>182750</v>
      </c>
      <c r="G21" s="178">
        <v>-170000</v>
      </c>
      <c r="H21" s="59">
        <f>G21+F21</f>
        <v>12750</v>
      </c>
      <c r="I21" s="177"/>
      <c r="J21" s="179"/>
      <c r="K21" s="59"/>
      <c r="L21" s="177"/>
      <c r="M21" s="179"/>
      <c r="N21" s="59"/>
      <c r="O21" s="177"/>
      <c r="P21" s="179"/>
      <c r="Q21" s="180"/>
      <c r="R21" s="177"/>
      <c r="S21" s="179"/>
      <c r="T21" s="180">
        <f>R21+S21</f>
        <v>0</v>
      </c>
      <c r="U21" s="177">
        <v>182750</v>
      </c>
      <c r="V21" s="178">
        <v>-170000</v>
      </c>
      <c r="W21" s="180">
        <f>U21+V21</f>
        <v>12750</v>
      </c>
      <c r="X21" s="177">
        <v>0</v>
      </c>
      <c r="Y21" s="178">
        <v>0</v>
      </c>
      <c r="Z21" s="180">
        <f>X21+Y21</f>
        <v>0</v>
      </c>
      <c r="AA21" s="177">
        <v>0</v>
      </c>
      <c r="AB21" s="179">
        <v>0</v>
      </c>
      <c r="AC21" s="180">
        <v>0</v>
      </c>
      <c r="AD21" s="177">
        <v>0</v>
      </c>
      <c r="AE21" s="179">
        <v>0</v>
      </c>
      <c r="AF21" s="180">
        <v>0</v>
      </c>
      <c r="AG21" s="177">
        <v>0</v>
      </c>
      <c r="AH21" s="179">
        <v>0</v>
      </c>
      <c r="AI21" s="180">
        <v>0</v>
      </c>
      <c r="AJ21" s="177">
        <v>0</v>
      </c>
      <c r="AK21" s="179">
        <v>0</v>
      </c>
      <c r="AL21" s="180">
        <v>0</v>
      </c>
      <c r="AM21" s="177">
        <v>0</v>
      </c>
      <c r="AN21" s="179">
        <v>0</v>
      </c>
      <c r="AO21" s="180">
        <v>0</v>
      </c>
      <c r="AP21" s="177">
        <v>0</v>
      </c>
      <c r="AQ21" s="179">
        <v>0</v>
      </c>
      <c r="AR21" s="180">
        <v>0</v>
      </c>
      <c r="AS21" s="177">
        <v>0</v>
      </c>
      <c r="AT21" s="179">
        <v>0</v>
      </c>
      <c r="AU21" s="180">
        <v>0</v>
      </c>
      <c r="AV21" s="177">
        <v>0</v>
      </c>
      <c r="AW21" s="179">
        <v>0</v>
      </c>
      <c r="AX21" s="180">
        <v>0</v>
      </c>
      <c r="AY21" s="177">
        <v>0</v>
      </c>
      <c r="AZ21" s="179">
        <v>0</v>
      </c>
      <c r="BA21" s="180">
        <v>0</v>
      </c>
      <c r="BB21" s="177">
        <v>0</v>
      </c>
      <c r="BC21" s="179">
        <v>0</v>
      </c>
      <c r="BD21" s="180">
        <v>0</v>
      </c>
      <c r="BE21" s="177">
        <v>0</v>
      </c>
      <c r="BF21" s="179">
        <v>0</v>
      </c>
      <c r="BG21" s="180">
        <v>0</v>
      </c>
      <c r="BH21" s="60">
        <f t="shared" si="12"/>
        <v>182750</v>
      </c>
      <c r="BI21" s="96">
        <f t="shared" si="12"/>
        <v>-170000</v>
      </c>
      <c r="BJ21" s="59">
        <f t="shared" si="12"/>
        <v>12750</v>
      </c>
      <c r="BK21" s="177">
        <v>0</v>
      </c>
      <c r="BL21" s="178">
        <v>0</v>
      </c>
      <c r="BM21" s="59">
        <f>BL21+BK21</f>
        <v>0</v>
      </c>
      <c r="BN21" s="182">
        <f>BM21+BJ21</f>
        <v>12750</v>
      </c>
      <c r="BO21" s="155">
        <f t="shared" si="0"/>
        <v>0</v>
      </c>
      <c r="BQ21" s="156">
        <f t="shared" si="1"/>
        <v>0</v>
      </c>
    </row>
    <row r="22" spans="1:69" s="190" customFormat="1" ht="32.25" customHeight="1">
      <c r="A22" s="344"/>
      <c r="B22" s="339"/>
      <c r="C22" s="348"/>
      <c r="D22" s="352" t="s">
        <v>25</v>
      </c>
      <c r="E22" s="353"/>
      <c r="F22" s="183">
        <f>F21+F20</f>
        <v>25570813</v>
      </c>
      <c r="G22" s="184">
        <f>G21+G20</f>
        <v>1</v>
      </c>
      <c r="H22" s="185">
        <f>H21+H20</f>
        <v>25570814</v>
      </c>
      <c r="I22" s="183"/>
      <c r="J22" s="184"/>
      <c r="K22" s="185"/>
      <c r="L22" s="183"/>
      <c r="M22" s="184"/>
      <c r="N22" s="185"/>
      <c r="O22" s="183"/>
      <c r="P22" s="184"/>
      <c r="Q22" s="186"/>
      <c r="R22" s="183">
        <f t="shared" ref="R22:BN22" si="13">R21+R20</f>
        <v>0</v>
      </c>
      <c r="S22" s="184">
        <f t="shared" si="13"/>
        <v>0</v>
      </c>
      <c r="T22" s="186">
        <f t="shared" si="13"/>
        <v>0</v>
      </c>
      <c r="U22" s="183">
        <f t="shared" si="13"/>
        <v>7354223</v>
      </c>
      <c r="V22" s="184">
        <f t="shared" si="13"/>
        <v>-6741976</v>
      </c>
      <c r="W22" s="186">
        <f t="shared" si="13"/>
        <v>612247</v>
      </c>
      <c r="X22" s="183">
        <f t="shared" si="13"/>
        <v>18216590</v>
      </c>
      <c r="Y22" s="184">
        <f t="shared" si="13"/>
        <v>6741977</v>
      </c>
      <c r="Z22" s="186">
        <f t="shared" si="13"/>
        <v>24958567</v>
      </c>
      <c r="AA22" s="183">
        <f t="shared" si="13"/>
        <v>0</v>
      </c>
      <c r="AB22" s="184">
        <f t="shared" si="13"/>
        <v>0</v>
      </c>
      <c r="AC22" s="186">
        <f t="shared" si="13"/>
        <v>0</v>
      </c>
      <c r="AD22" s="183">
        <f t="shared" si="13"/>
        <v>0</v>
      </c>
      <c r="AE22" s="184">
        <f t="shared" si="13"/>
        <v>0</v>
      </c>
      <c r="AF22" s="186">
        <f t="shared" si="13"/>
        <v>0</v>
      </c>
      <c r="AG22" s="183">
        <f t="shared" si="13"/>
        <v>0</v>
      </c>
      <c r="AH22" s="184">
        <f t="shared" si="13"/>
        <v>0</v>
      </c>
      <c r="AI22" s="186">
        <f t="shared" si="13"/>
        <v>0</v>
      </c>
      <c r="AJ22" s="183">
        <f t="shared" si="13"/>
        <v>0</v>
      </c>
      <c r="AK22" s="184">
        <f t="shared" si="13"/>
        <v>0</v>
      </c>
      <c r="AL22" s="186">
        <f t="shared" si="13"/>
        <v>0</v>
      </c>
      <c r="AM22" s="183">
        <f t="shared" si="13"/>
        <v>0</v>
      </c>
      <c r="AN22" s="184">
        <f t="shared" si="13"/>
        <v>0</v>
      </c>
      <c r="AO22" s="186">
        <f t="shared" si="13"/>
        <v>0</v>
      </c>
      <c r="AP22" s="183">
        <f t="shared" si="13"/>
        <v>0</v>
      </c>
      <c r="AQ22" s="184">
        <f t="shared" si="13"/>
        <v>0</v>
      </c>
      <c r="AR22" s="186">
        <f t="shared" si="13"/>
        <v>0</v>
      </c>
      <c r="AS22" s="183">
        <f t="shared" si="13"/>
        <v>0</v>
      </c>
      <c r="AT22" s="184">
        <f t="shared" si="13"/>
        <v>0</v>
      </c>
      <c r="AU22" s="186">
        <f t="shared" si="13"/>
        <v>0</v>
      </c>
      <c r="AV22" s="183">
        <f t="shared" si="13"/>
        <v>0</v>
      </c>
      <c r="AW22" s="184">
        <f t="shared" si="13"/>
        <v>0</v>
      </c>
      <c r="AX22" s="186">
        <f t="shared" si="13"/>
        <v>0</v>
      </c>
      <c r="AY22" s="183">
        <f t="shared" si="13"/>
        <v>0</v>
      </c>
      <c r="AZ22" s="184">
        <f t="shared" si="13"/>
        <v>0</v>
      </c>
      <c r="BA22" s="186">
        <f t="shared" si="13"/>
        <v>0</v>
      </c>
      <c r="BB22" s="183">
        <f t="shared" si="13"/>
        <v>0</v>
      </c>
      <c r="BC22" s="184">
        <f t="shared" si="13"/>
        <v>0</v>
      </c>
      <c r="BD22" s="186">
        <f t="shared" si="13"/>
        <v>0</v>
      </c>
      <c r="BE22" s="183">
        <f t="shared" si="13"/>
        <v>0</v>
      </c>
      <c r="BF22" s="184">
        <f t="shared" si="13"/>
        <v>0</v>
      </c>
      <c r="BG22" s="186">
        <f t="shared" si="13"/>
        <v>0</v>
      </c>
      <c r="BH22" s="187">
        <f t="shared" si="13"/>
        <v>25570813</v>
      </c>
      <c r="BI22" s="188">
        <f t="shared" si="13"/>
        <v>1</v>
      </c>
      <c r="BJ22" s="185">
        <f t="shared" si="13"/>
        <v>25570814</v>
      </c>
      <c r="BK22" s="183">
        <f t="shared" si="13"/>
        <v>0</v>
      </c>
      <c r="BL22" s="184">
        <f t="shared" si="13"/>
        <v>0</v>
      </c>
      <c r="BM22" s="185">
        <f t="shared" si="13"/>
        <v>0</v>
      </c>
      <c r="BN22" s="189">
        <f t="shared" si="13"/>
        <v>25570814</v>
      </c>
      <c r="BO22" s="155">
        <f t="shared" si="0"/>
        <v>0</v>
      </c>
      <c r="BQ22" s="156">
        <f t="shared" si="1"/>
        <v>0</v>
      </c>
    </row>
    <row r="23" spans="1:69" s="66" customFormat="1" ht="32.25" customHeight="1">
      <c r="A23" s="344"/>
      <c r="B23" s="339"/>
      <c r="C23" s="348"/>
      <c r="D23" s="351" t="s">
        <v>37</v>
      </c>
      <c r="E23" s="137" t="s">
        <v>38</v>
      </c>
      <c r="F23" s="177">
        <v>4480248</v>
      </c>
      <c r="G23" s="181">
        <v>29999</v>
      </c>
      <c r="H23" s="59">
        <f>G23+F23</f>
        <v>4510247</v>
      </c>
      <c r="I23" s="177"/>
      <c r="J23" s="179"/>
      <c r="K23" s="59"/>
      <c r="L23" s="177"/>
      <c r="M23" s="179"/>
      <c r="N23" s="59"/>
      <c r="O23" s="177"/>
      <c r="P23" s="179"/>
      <c r="Q23" s="191"/>
      <c r="R23" s="177"/>
      <c r="S23" s="179"/>
      <c r="T23" s="180">
        <f>R23+S23</f>
        <v>0</v>
      </c>
      <c r="U23" s="177">
        <v>1265555</v>
      </c>
      <c r="V23" s="181">
        <v>-1159761</v>
      </c>
      <c r="W23" s="180">
        <f>U23+V23</f>
        <v>105794</v>
      </c>
      <c r="X23" s="177">
        <v>3214693</v>
      </c>
      <c r="Y23" s="181">
        <v>1189760</v>
      </c>
      <c r="Z23" s="180">
        <f>X23+Y23</f>
        <v>4404453</v>
      </c>
      <c r="AA23" s="177">
        <v>0</v>
      </c>
      <c r="AB23" s="179">
        <v>0</v>
      </c>
      <c r="AC23" s="180">
        <v>0</v>
      </c>
      <c r="AD23" s="177">
        <v>0</v>
      </c>
      <c r="AE23" s="179">
        <v>0</v>
      </c>
      <c r="AF23" s="180">
        <v>0</v>
      </c>
      <c r="AG23" s="177">
        <v>0</v>
      </c>
      <c r="AH23" s="179">
        <v>0</v>
      </c>
      <c r="AI23" s="180">
        <v>0</v>
      </c>
      <c r="AJ23" s="177">
        <v>0</v>
      </c>
      <c r="AK23" s="179">
        <v>0</v>
      </c>
      <c r="AL23" s="180">
        <v>0</v>
      </c>
      <c r="AM23" s="177">
        <v>0</v>
      </c>
      <c r="AN23" s="179">
        <v>0</v>
      </c>
      <c r="AO23" s="180">
        <v>0</v>
      </c>
      <c r="AP23" s="177">
        <v>0</v>
      </c>
      <c r="AQ23" s="179">
        <v>0</v>
      </c>
      <c r="AR23" s="180">
        <v>0</v>
      </c>
      <c r="AS23" s="177">
        <v>0</v>
      </c>
      <c r="AT23" s="179">
        <v>0</v>
      </c>
      <c r="AU23" s="180">
        <v>0</v>
      </c>
      <c r="AV23" s="177">
        <v>0</v>
      </c>
      <c r="AW23" s="179">
        <v>0</v>
      </c>
      <c r="AX23" s="180">
        <v>0</v>
      </c>
      <c r="AY23" s="177">
        <v>0</v>
      </c>
      <c r="AZ23" s="179">
        <v>0</v>
      </c>
      <c r="BA23" s="180">
        <v>0</v>
      </c>
      <c r="BB23" s="177">
        <v>0</v>
      </c>
      <c r="BC23" s="179">
        <v>0</v>
      </c>
      <c r="BD23" s="180">
        <v>0</v>
      </c>
      <c r="BE23" s="177">
        <v>0</v>
      </c>
      <c r="BF23" s="179">
        <v>0</v>
      </c>
      <c r="BG23" s="180">
        <v>0</v>
      </c>
      <c r="BH23" s="60">
        <f t="shared" ref="BH23:BJ24" si="14">L23+O23+R23+U23+X23+AA23+AD23+AG23+AJ23+AM23</f>
        <v>4480248</v>
      </c>
      <c r="BI23" s="100">
        <f t="shared" si="14"/>
        <v>29999</v>
      </c>
      <c r="BJ23" s="59">
        <f t="shared" si="14"/>
        <v>4510247</v>
      </c>
      <c r="BK23" s="177">
        <v>0</v>
      </c>
      <c r="BL23" s="179">
        <v>0</v>
      </c>
      <c r="BM23" s="59">
        <f>BL23+BK23</f>
        <v>0</v>
      </c>
      <c r="BN23" s="182">
        <f>BM23+BJ23</f>
        <v>4510247</v>
      </c>
      <c r="BO23" s="155">
        <f t="shared" si="0"/>
        <v>0</v>
      </c>
      <c r="BQ23" s="156">
        <f t="shared" si="1"/>
        <v>0</v>
      </c>
    </row>
    <row r="24" spans="1:69" s="66" customFormat="1" ht="32.25" customHeight="1">
      <c r="A24" s="344"/>
      <c r="B24" s="339"/>
      <c r="C24" s="348"/>
      <c r="D24" s="351"/>
      <c r="E24" s="137" t="s">
        <v>42</v>
      </c>
      <c r="F24" s="177">
        <v>32250</v>
      </c>
      <c r="G24" s="181">
        <v>-30000</v>
      </c>
      <c r="H24" s="59">
        <f>G24+F24</f>
        <v>2250</v>
      </c>
      <c r="I24" s="177"/>
      <c r="J24" s="179"/>
      <c r="K24" s="59"/>
      <c r="L24" s="177"/>
      <c r="M24" s="179"/>
      <c r="N24" s="59"/>
      <c r="O24" s="177"/>
      <c r="P24" s="179"/>
      <c r="Q24" s="180"/>
      <c r="R24" s="177"/>
      <c r="S24" s="179"/>
      <c r="T24" s="180">
        <f>R24+S24</f>
        <v>0</v>
      </c>
      <c r="U24" s="177">
        <v>32250</v>
      </c>
      <c r="V24" s="181">
        <v>-30000</v>
      </c>
      <c r="W24" s="180">
        <f>U24+V24</f>
        <v>2250</v>
      </c>
      <c r="X24" s="177">
        <v>0</v>
      </c>
      <c r="Y24" s="179">
        <v>0</v>
      </c>
      <c r="Z24" s="180">
        <f>X24+Y24</f>
        <v>0</v>
      </c>
      <c r="AA24" s="177">
        <v>0</v>
      </c>
      <c r="AB24" s="179">
        <v>0</v>
      </c>
      <c r="AC24" s="180">
        <v>0</v>
      </c>
      <c r="AD24" s="177">
        <v>0</v>
      </c>
      <c r="AE24" s="179">
        <v>0</v>
      </c>
      <c r="AF24" s="180">
        <v>0</v>
      </c>
      <c r="AG24" s="177">
        <v>0</v>
      </c>
      <c r="AH24" s="179">
        <v>0</v>
      </c>
      <c r="AI24" s="180">
        <v>0</v>
      </c>
      <c r="AJ24" s="177">
        <v>0</v>
      </c>
      <c r="AK24" s="179">
        <v>0</v>
      </c>
      <c r="AL24" s="180">
        <v>0</v>
      </c>
      <c r="AM24" s="177">
        <v>0</v>
      </c>
      <c r="AN24" s="179">
        <v>0</v>
      </c>
      <c r="AO24" s="180">
        <v>0</v>
      </c>
      <c r="AP24" s="177">
        <v>0</v>
      </c>
      <c r="AQ24" s="179">
        <v>0</v>
      </c>
      <c r="AR24" s="180">
        <v>0</v>
      </c>
      <c r="AS24" s="177">
        <v>0</v>
      </c>
      <c r="AT24" s="179">
        <v>0</v>
      </c>
      <c r="AU24" s="180">
        <v>0</v>
      </c>
      <c r="AV24" s="177">
        <v>0</v>
      </c>
      <c r="AW24" s="179">
        <v>0</v>
      </c>
      <c r="AX24" s="180">
        <v>0</v>
      </c>
      <c r="AY24" s="177">
        <v>0</v>
      </c>
      <c r="AZ24" s="179">
        <v>0</v>
      </c>
      <c r="BA24" s="180">
        <v>0</v>
      </c>
      <c r="BB24" s="177">
        <v>0</v>
      </c>
      <c r="BC24" s="179">
        <v>0</v>
      </c>
      <c r="BD24" s="180">
        <v>0</v>
      </c>
      <c r="BE24" s="177">
        <v>0</v>
      </c>
      <c r="BF24" s="179">
        <v>0</v>
      </c>
      <c r="BG24" s="180">
        <v>0</v>
      </c>
      <c r="BH24" s="60">
        <f t="shared" si="14"/>
        <v>32250</v>
      </c>
      <c r="BI24" s="100">
        <f t="shared" si="14"/>
        <v>-30000</v>
      </c>
      <c r="BJ24" s="59">
        <f t="shared" si="14"/>
        <v>2250</v>
      </c>
      <c r="BK24" s="177">
        <v>0</v>
      </c>
      <c r="BL24" s="179">
        <v>0</v>
      </c>
      <c r="BM24" s="59">
        <f>BL24+BK24</f>
        <v>0</v>
      </c>
      <c r="BN24" s="182">
        <f>BM24+BJ24</f>
        <v>2250</v>
      </c>
      <c r="BO24" s="155">
        <f t="shared" si="0"/>
        <v>0</v>
      </c>
      <c r="BQ24" s="156">
        <f t="shared" si="1"/>
        <v>0</v>
      </c>
    </row>
    <row r="25" spans="1:69" s="190" customFormat="1" ht="32.25" customHeight="1">
      <c r="A25" s="344"/>
      <c r="B25" s="339"/>
      <c r="C25" s="348"/>
      <c r="D25" s="354" t="s">
        <v>25</v>
      </c>
      <c r="E25" s="355"/>
      <c r="F25" s="192">
        <f>F24+F23</f>
        <v>4512498</v>
      </c>
      <c r="G25" s="193">
        <f>G24+G23</f>
        <v>-1</v>
      </c>
      <c r="H25" s="194">
        <f>H24+H23</f>
        <v>4512497</v>
      </c>
      <c r="I25" s="192"/>
      <c r="J25" s="184"/>
      <c r="K25" s="194"/>
      <c r="L25" s="192"/>
      <c r="M25" s="184"/>
      <c r="N25" s="194"/>
      <c r="O25" s="192"/>
      <c r="P25" s="193"/>
      <c r="Q25" s="195"/>
      <c r="R25" s="192">
        <f t="shared" ref="R25:BN25" si="15">R24+R23</f>
        <v>0</v>
      </c>
      <c r="S25" s="193">
        <f t="shared" si="15"/>
        <v>0</v>
      </c>
      <c r="T25" s="195">
        <f t="shared" si="15"/>
        <v>0</v>
      </c>
      <c r="U25" s="192">
        <f t="shared" si="15"/>
        <v>1297805</v>
      </c>
      <c r="V25" s="193">
        <f t="shared" si="15"/>
        <v>-1189761</v>
      </c>
      <c r="W25" s="195">
        <f t="shared" si="15"/>
        <v>108044</v>
      </c>
      <c r="X25" s="192">
        <f t="shared" si="15"/>
        <v>3214693</v>
      </c>
      <c r="Y25" s="193">
        <f t="shared" si="15"/>
        <v>1189760</v>
      </c>
      <c r="Z25" s="195">
        <f t="shared" si="15"/>
        <v>4404453</v>
      </c>
      <c r="AA25" s="192">
        <f t="shared" si="15"/>
        <v>0</v>
      </c>
      <c r="AB25" s="193">
        <f t="shared" si="15"/>
        <v>0</v>
      </c>
      <c r="AC25" s="195">
        <f t="shared" si="15"/>
        <v>0</v>
      </c>
      <c r="AD25" s="192">
        <f t="shared" si="15"/>
        <v>0</v>
      </c>
      <c r="AE25" s="193">
        <f t="shared" si="15"/>
        <v>0</v>
      </c>
      <c r="AF25" s="195">
        <f t="shared" si="15"/>
        <v>0</v>
      </c>
      <c r="AG25" s="192">
        <f t="shared" si="15"/>
        <v>0</v>
      </c>
      <c r="AH25" s="193">
        <f t="shared" si="15"/>
        <v>0</v>
      </c>
      <c r="AI25" s="195">
        <f t="shared" si="15"/>
        <v>0</v>
      </c>
      <c r="AJ25" s="192">
        <f t="shared" si="15"/>
        <v>0</v>
      </c>
      <c r="AK25" s="193">
        <f t="shared" si="15"/>
        <v>0</v>
      </c>
      <c r="AL25" s="195">
        <f t="shared" si="15"/>
        <v>0</v>
      </c>
      <c r="AM25" s="192">
        <f t="shared" si="15"/>
        <v>0</v>
      </c>
      <c r="AN25" s="193">
        <f t="shared" si="15"/>
        <v>0</v>
      </c>
      <c r="AO25" s="195">
        <f t="shared" si="15"/>
        <v>0</v>
      </c>
      <c r="AP25" s="192">
        <f t="shared" si="15"/>
        <v>0</v>
      </c>
      <c r="AQ25" s="193">
        <f t="shared" si="15"/>
        <v>0</v>
      </c>
      <c r="AR25" s="195">
        <f t="shared" si="15"/>
        <v>0</v>
      </c>
      <c r="AS25" s="192">
        <f t="shared" si="15"/>
        <v>0</v>
      </c>
      <c r="AT25" s="193">
        <f t="shared" si="15"/>
        <v>0</v>
      </c>
      <c r="AU25" s="195">
        <f t="shared" si="15"/>
        <v>0</v>
      </c>
      <c r="AV25" s="192">
        <f t="shared" si="15"/>
        <v>0</v>
      </c>
      <c r="AW25" s="193">
        <f t="shared" si="15"/>
        <v>0</v>
      </c>
      <c r="AX25" s="195">
        <f t="shared" si="15"/>
        <v>0</v>
      </c>
      <c r="AY25" s="192">
        <f t="shared" si="15"/>
        <v>0</v>
      </c>
      <c r="AZ25" s="193">
        <f t="shared" si="15"/>
        <v>0</v>
      </c>
      <c r="BA25" s="195">
        <f t="shared" si="15"/>
        <v>0</v>
      </c>
      <c r="BB25" s="192">
        <f t="shared" si="15"/>
        <v>0</v>
      </c>
      <c r="BC25" s="193">
        <f t="shared" si="15"/>
        <v>0</v>
      </c>
      <c r="BD25" s="195">
        <f t="shared" si="15"/>
        <v>0</v>
      </c>
      <c r="BE25" s="192">
        <f t="shared" si="15"/>
        <v>0</v>
      </c>
      <c r="BF25" s="193">
        <f t="shared" si="15"/>
        <v>0</v>
      </c>
      <c r="BG25" s="195">
        <f t="shared" si="15"/>
        <v>0</v>
      </c>
      <c r="BH25" s="196">
        <f t="shared" si="15"/>
        <v>4512498</v>
      </c>
      <c r="BI25" s="197">
        <f t="shared" si="15"/>
        <v>-1</v>
      </c>
      <c r="BJ25" s="194">
        <f t="shared" si="15"/>
        <v>4512497</v>
      </c>
      <c r="BK25" s="192">
        <f t="shared" si="15"/>
        <v>0</v>
      </c>
      <c r="BL25" s="193">
        <f t="shared" si="15"/>
        <v>0</v>
      </c>
      <c r="BM25" s="194">
        <f t="shared" si="15"/>
        <v>0</v>
      </c>
      <c r="BN25" s="198">
        <f t="shared" si="15"/>
        <v>4512497</v>
      </c>
      <c r="BO25" s="155">
        <f t="shared" si="0"/>
        <v>0</v>
      </c>
      <c r="BQ25" s="156">
        <f t="shared" si="1"/>
        <v>0</v>
      </c>
    </row>
    <row r="26" spans="1:69" s="66" customFormat="1" ht="32.25" customHeight="1">
      <c r="A26" s="344"/>
      <c r="B26" s="339"/>
      <c r="C26" s="348"/>
      <c r="D26" s="356" t="s">
        <v>38</v>
      </c>
      <c r="E26" s="357"/>
      <c r="F26" s="177">
        <f t="shared" ref="F26:BN27" si="16">F20+F23</f>
        <v>29868311</v>
      </c>
      <c r="G26" s="179">
        <f t="shared" si="16"/>
        <v>200000</v>
      </c>
      <c r="H26" s="59">
        <f t="shared" si="16"/>
        <v>30068311</v>
      </c>
      <c r="I26" s="177">
        <f t="shared" si="16"/>
        <v>0</v>
      </c>
      <c r="J26" s="179">
        <f t="shared" si="16"/>
        <v>0</v>
      </c>
      <c r="K26" s="59">
        <f t="shared" si="16"/>
        <v>0</v>
      </c>
      <c r="L26" s="177">
        <f t="shared" si="16"/>
        <v>0</v>
      </c>
      <c r="M26" s="179">
        <f t="shared" si="16"/>
        <v>0</v>
      </c>
      <c r="N26" s="59">
        <f t="shared" si="16"/>
        <v>0</v>
      </c>
      <c r="O26" s="177">
        <f t="shared" si="16"/>
        <v>0</v>
      </c>
      <c r="P26" s="179">
        <f t="shared" si="16"/>
        <v>0</v>
      </c>
      <c r="Q26" s="180">
        <f t="shared" si="16"/>
        <v>0</v>
      </c>
      <c r="R26" s="177">
        <f t="shared" si="16"/>
        <v>0</v>
      </c>
      <c r="S26" s="179">
        <f t="shared" si="16"/>
        <v>0</v>
      </c>
      <c r="T26" s="180">
        <f t="shared" si="16"/>
        <v>0</v>
      </c>
      <c r="U26" s="177">
        <f t="shared" si="16"/>
        <v>8437028</v>
      </c>
      <c r="V26" s="179">
        <f t="shared" si="16"/>
        <v>-7731737</v>
      </c>
      <c r="W26" s="180">
        <f t="shared" si="16"/>
        <v>705291</v>
      </c>
      <c r="X26" s="177">
        <f t="shared" si="16"/>
        <v>21431283</v>
      </c>
      <c r="Y26" s="179">
        <f t="shared" si="16"/>
        <v>7931737</v>
      </c>
      <c r="Z26" s="180">
        <f t="shared" si="16"/>
        <v>29363020</v>
      </c>
      <c r="AA26" s="177">
        <f t="shared" si="16"/>
        <v>0</v>
      </c>
      <c r="AB26" s="179">
        <f t="shared" si="16"/>
        <v>0</v>
      </c>
      <c r="AC26" s="180">
        <f t="shared" si="16"/>
        <v>0</v>
      </c>
      <c r="AD26" s="177">
        <f t="shared" si="16"/>
        <v>0</v>
      </c>
      <c r="AE26" s="179">
        <f t="shared" si="16"/>
        <v>0</v>
      </c>
      <c r="AF26" s="180">
        <f t="shared" si="16"/>
        <v>0</v>
      </c>
      <c r="AG26" s="177">
        <f t="shared" si="16"/>
        <v>0</v>
      </c>
      <c r="AH26" s="179">
        <f t="shared" si="16"/>
        <v>0</v>
      </c>
      <c r="AI26" s="180">
        <f t="shared" si="16"/>
        <v>0</v>
      </c>
      <c r="AJ26" s="177">
        <f t="shared" si="16"/>
        <v>0</v>
      </c>
      <c r="AK26" s="179">
        <f t="shared" si="16"/>
        <v>0</v>
      </c>
      <c r="AL26" s="180">
        <f t="shared" si="16"/>
        <v>0</v>
      </c>
      <c r="AM26" s="177">
        <f t="shared" si="16"/>
        <v>0</v>
      </c>
      <c r="AN26" s="179">
        <f t="shared" si="16"/>
        <v>0</v>
      </c>
      <c r="AO26" s="180">
        <f t="shared" si="16"/>
        <v>0</v>
      </c>
      <c r="AP26" s="177">
        <f t="shared" si="16"/>
        <v>0</v>
      </c>
      <c r="AQ26" s="179">
        <f t="shared" si="16"/>
        <v>0</v>
      </c>
      <c r="AR26" s="180">
        <f t="shared" si="16"/>
        <v>0</v>
      </c>
      <c r="AS26" s="177">
        <f t="shared" si="16"/>
        <v>0</v>
      </c>
      <c r="AT26" s="179">
        <f t="shared" si="16"/>
        <v>0</v>
      </c>
      <c r="AU26" s="180">
        <f t="shared" si="16"/>
        <v>0</v>
      </c>
      <c r="AV26" s="177">
        <f t="shared" si="16"/>
        <v>0</v>
      </c>
      <c r="AW26" s="179">
        <f t="shared" si="16"/>
        <v>0</v>
      </c>
      <c r="AX26" s="180">
        <f t="shared" si="16"/>
        <v>0</v>
      </c>
      <c r="AY26" s="177">
        <f t="shared" si="16"/>
        <v>0</v>
      </c>
      <c r="AZ26" s="179">
        <f t="shared" si="16"/>
        <v>0</v>
      </c>
      <c r="BA26" s="180">
        <f t="shared" si="16"/>
        <v>0</v>
      </c>
      <c r="BB26" s="177">
        <f t="shared" si="16"/>
        <v>0</v>
      </c>
      <c r="BC26" s="179">
        <f t="shared" si="16"/>
        <v>0</v>
      </c>
      <c r="BD26" s="180">
        <f t="shared" si="16"/>
        <v>0</v>
      </c>
      <c r="BE26" s="177">
        <f t="shared" si="16"/>
        <v>0</v>
      </c>
      <c r="BF26" s="179">
        <f t="shared" si="16"/>
        <v>0</v>
      </c>
      <c r="BG26" s="180">
        <f t="shared" si="16"/>
        <v>0</v>
      </c>
      <c r="BH26" s="60">
        <f t="shared" si="16"/>
        <v>29868311</v>
      </c>
      <c r="BI26" s="102">
        <f t="shared" si="16"/>
        <v>200000</v>
      </c>
      <c r="BJ26" s="59">
        <f t="shared" si="16"/>
        <v>30068311</v>
      </c>
      <c r="BK26" s="177">
        <f t="shared" si="16"/>
        <v>0</v>
      </c>
      <c r="BL26" s="179">
        <f t="shared" si="16"/>
        <v>0</v>
      </c>
      <c r="BM26" s="59">
        <f t="shared" si="16"/>
        <v>0</v>
      </c>
      <c r="BN26" s="182">
        <f t="shared" si="16"/>
        <v>30068311</v>
      </c>
      <c r="BO26" s="155">
        <f t="shared" si="0"/>
        <v>0</v>
      </c>
      <c r="BQ26" s="156">
        <f t="shared" si="1"/>
        <v>0</v>
      </c>
    </row>
    <row r="27" spans="1:69" s="66" customFormat="1" ht="32.25" customHeight="1">
      <c r="A27" s="344"/>
      <c r="B27" s="339"/>
      <c r="C27" s="348"/>
      <c r="D27" s="356" t="s">
        <v>42</v>
      </c>
      <c r="E27" s="357"/>
      <c r="F27" s="177">
        <f t="shared" si="16"/>
        <v>215000</v>
      </c>
      <c r="G27" s="179">
        <f t="shared" si="16"/>
        <v>-200000</v>
      </c>
      <c r="H27" s="59">
        <f t="shared" si="16"/>
        <v>15000</v>
      </c>
      <c r="I27" s="177">
        <f t="shared" si="16"/>
        <v>0</v>
      </c>
      <c r="J27" s="179">
        <f t="shared" si="16"/>
        <v>0</v>
      </c>
      <c r="K27" s="59">
        <f t="shared" si="16"/>
        <v>0</v>
      </c>
      <c r="L27" s="177">
        <f t="shared" si="16"/>
        <v>0</v>
      </c>
      <c r="M27" s="179">
        <f t="shared" si="16"/>
        <v>0</v>
      </c>
      <c r="N27" s="59">
        <f t="shared" si="16"/>
        <v>0</v>
      </c>
      <c r="O27" s="177">
        <f t="shared" si="16"/>
        <v>0</v>
      </c>
      <c r="P27" s="179">
        <f t="shared" si="16"/>
        <v>0</v>
      </c>
      <c r="Q27" s="180">
        <f t="shared" si="16"/>
        <v>0</v>
      </c>
      <c r="R27" s="177">
        <f t="shared" si="16"/>
        <v>0</v>
      </c>
      <c r="S27" s="179">
        <f t="shared" si="16"/>
        <v>0</v>
      </c>
      <c r="T27" s="180">
        <f t="shared" si="16"/>
        <v>0</v>
      </c>
      <c r="U27" s="177">
        <f t="shared" si="16"/>
        <v>215000</v>
      </c>
      <c r="V27" s="179">
        <f t="shared" si="16"/>
        <v>-200000</v>
      </c>
      <c r="W27" s="180">
        <f t="shared" si="16"/>
        <v>15000</v>
      </c>
      <c r="X27" s="177">
        <f t="shared" si="16"/>
        <v>0</v>
      </c>
      <c r="Y27" s="179">
        <f t="shared" si="16"/>
        <v>0</v>
      </c>
      <c r="Z27" s="180">
        <f t="shared" si="16"/>
        <v>0</v>
      </c>
      <c r="AA27" s="177">
        <f t="shared" si="16"/>
        <v>0</v>
      </c>
      <c r="AB27" s="179">
        <f t="shared" si="16"/>
        <v>0</v>
      </c>
      <c r="AC27" s="180">
        <f t="shared" si="16"/>
        <v>0</v>
      </c>
      <c r="AD27" s="177">
        <f t="shared" si="16"/>
        <v>0</v>
      </c>
      <c r="AE27" s="179">
        <f t="shared" si="16"/>
        <v>0</v>
      </c>
      <c r="AF27" s="180">
        <f t="shared" si="16"/>
        <v>0</v>
      </c>
      <c r="AG27" s="177">
        <f t="shared" si="16"/>
        <v>0</v>
      </c>
      <c r="AH27" s="179">
        <f t="shared" si="16"/>
        <v>0</v>
      </c>
      <c r="AI27" s="180">
        <f t="shared" si="16"/>
        <v>0</v>
      </c>
      <c r="AJ27" s="177">
        <f t="shared" si="16"/>
        <v>0</v>
      </c>
      <c r="AK27" s="179">
        <f t="shared" si="16"/>
        <v>0</v>
      </c>
      <c r="AL27" s="180">
        <f t="shared" si="16"/>
        <v>0</v>
      </c>
      <c r="AM27" s="177">
        <f t="shared" si="16"/>
        <v>0</v>
      </c>
      <c r="AN27" s="179">
        <f t="shared" si="16"/>
        <v>0</v>
      </c>
      <c r="AO27" s="180">
        <f t="shared" si="16"/>
        <v>0</v>
      </c>
      <c r="AP27" s="177">
        <f t="shared" si="16"/>
        <v>0</v>
      </c>
      <c r="AQ27" s="179">
        <f t="shared" si="16"/>
        <v>0</v>
      </c>
      <c r="AR27" s="180">
        <f t="shared" si="16"/>
        <v>0</v>
      </c>
      <c r="AS27" s="177">
        <f t="shared" si="16"/>
        <v>0</v>
      </c>
      <c r="AT27" s="179">
        <f t="shared" si="16"/>
        <v>0</v>
      </c>
      <c r="AU27" s="180">
        <f t="shared" si="16"/>
        <v>0</v>
      </c>
      <c r="AV27" s="177">
        <f t="shared" si="16"/>
        <v>0</v>
      </c>
      <c r="AW27" s="179">
        <f t="shared" si="16"/>
        <v>0</v>
      </c>
      <c r="AX27" s="180">
        <f t="shared" si="16"/>
        <v>0</v>
      </c>
      <c r="AY27" s="177">
        <f t="shared" si="16"/>
        <v>0</v>
      </c>
      <c r="AZ27" s="179">
        <f t="shared" si="16"/>
        <v>0</v>
      </c>
      <c r="BA27" s="180">
        <f t="shared" si="16"/>
        <v>0</v>
      </c>
      <c r="BB27" s="177">
        <f t="shared" si="16"/>
        <v>0</v>
      </c>
      <c r="BC27" s="179">
        <f t="shared" si="16"/>
        <v>0</v>
      </c>
      <c r="BD27" s="180">
        <f t="shared" si="16"/>
        <v>0</v>
      </c>
      <c r="BE27" s="177">
        <f t="shared" si="16"/>
        <v>0</v>
      </c>
      <c r="BF27" s="179">
        <f t="shared" si="16"/>
        <v>0</v>
      </c>
      <c r="BG27" s="180">
        <f t="shared" si="16"/>
        <v>0</v>
      </c>
      <c r="BH27" s="60">
        <f t="shared" si="16"/>
        <v>215000</v>
      </c>
      <c r="BI27" s="102">
        <f t="shared" si="16"/>
        <v>-200000</v>
      </c>
      <c r="BJ27" s="59">
        <f t="shared" si="16"/>
        <v>15000</v>
      </c>
      <c r="BK27" s="177">
        <f t="shared" si="16"/>
        <v>0</v>
      </c>
      <c r="BL27" s="179">
        <f t="shared" si="16"/>
        <v>0</v>
      </c>
      <c r="BM27" s="59">
        <f t="shared" si="16"/>
        <v>0</v>
      </c>
      <c r="BN27" s="182">
        <f t="shared" si="16"/>
        <v>15000</v>
      </c>
      <c r="BO27" s="155">
        <f t="shared" si="0"/>
        <v>0</v>
      </c>
      <c r="BQ27" s="156">
        <f t="shared" si="1"/>
        <v>0</v>
      </c>
    </row>
    <row r="28" spans="1:69" s="66" customFormat="1" ht="32.25" customHeight="1" thickBot="1">
      <c r="A28" s="345"/>
      <c r="B28" s="346"/>
      <c r="C28" s="349"/>
      <c r="D28" s="336" t="s">
        <v>25</v>
      </c>
      <c r="E28" s="337"/>
      <c r="F28" s="199">
        <f t="shared" ref="F28:BN28" si="17">F27+F26</f>
        <v>30083311</v>
      </c>
      <c r="G28" s="200">
        <f t="shared" si="17"/>
        <v>0</v>
      </c>
      <c r="H28" s="201">
        <f t="shared" si="17"/>
        <v>30083311</v>
      </c>
      <c r="I28" s="199">
        <f t="shared" si="17"/>
        <v>0</v>
      </c>
      <c r="J28" s="200">
        <f t="shared" si="17"/>
        <v>0</v>
      </c>
      <c r="K28" s="201">
        <f t="shared" si="17"/>
        <v>0</v>
      </c>
      <c r="L28" s="199">
        <f t="shared" si="17"/>
        <v>0</v>
      </c>
      <c r="M28" s="200">
        <f t="shared" si="17"/>
        <v>0</v>
      </c>
      <c r="N28" s="201">
        <f t="shared" si="17"/>
        <v>0</v>
      </c>
      <c r="O28" s="199">
        <f t="shared" si="17"/>
        <v>0</v>
      </c>
      <c r="P28" s="200">
        <f t="shared" si="17"/>
        <v>0</v>
      </c>
      <c r="Q28" s="201">
        <f t="shared" si="17"/>
        <v>0</v>
      </c>
      <c r="R28" s="199">
        <f t="shared" si="17"/>
        <v>0</v>
      </c>
      <c r="S28" s="200">
        <f t="shared" si="17"/>
        <v>0</v>
      </c>
      <c r="T28" s="201">
        <f t="shared" si="17"/>
        <v>0</v>
      </c>
      <c r="U28" s="199">
        <f t="shared" si="17"/>
        <v>8652028</v>
      </c>
      <c r="V28" s="200">
        <f t="shared" si="17"/>
        <v>-7931737</v>
      </c>
      <c r="W28" s="201">
        <f t="shared" si="17"/>
        <v>720291</v>
      </c>
      <c r="X28" s="199">
        <f t="shared" si="17"/>
        <v>21431283</v>
      </c>
      <c r="Y28" s="200">
        <f t="shared" si="17"/>
        <v>7931737</v>
      </c>
      <c r="Z28" s="201">
        <f t="shared" si="17"/>
        <v>29363020</v>
      </c>
      <c r="AA28" s="199">
        <f t="shared" si="17"/>
        <v>0</v>
      </c>
      <c r="AB28" s="200">
        <f t="shared" si="17"/>
        <v>0</v>
      </c>
      <c r="AC28" s="201">
        <f t="shared" si="17"/>
        <v>0</v>
      </c>
      <c r="AD28" s="199">
        <f t="shared" si="17"/>
        <v>0</v>
      </c>
      <c r="AE28" s="200">
        <f t="shared" si="17"/>
        <v>0</v>
      </c>
      <c r="AF28" s="201">
        <f t="shared" si="17"/>
        <v>0</v>
      </c>
      <c r="AG28" s="199">
        <f t="shared" si="17"/>
        <v>0</v>
      </c>
      <c r="AH28" s="200">
        <f t="shared" si="17"/>
        <v>0</v>
      </c>
      <c r="AI28" s="201">
        <f t="shared" si="17"/>
        <v>0</v>
      </c>
      <c r="AJ28" s="199">
        <f t="shared" si="17"/>
        <v>0</v>
      </c>
      <c r="AK28" s="200">
        <f t="shared" si="17"/>
        <v>0</v>
      </c>
      <c r="AL28" s="201">
        <f t="shared" si="17"/>
        <v>0</v>
      </c>
      <c r="AM28" s="199">
        <f t="shared" si="17"/>
        <v>0</v>
      </c>
      <c r="AN28" s="200">
        <f t="shared" si="17"/>
        <v>0</v>
      </c>
      <c r="AO28" s="201">
        <f t="shared" si="17"/>
        <v>0</v>
      </c>
      <c r="AP28" s="199">
        <f t="shared" si="17"/>
        <v>0</v>
      </c>
      <c r="AQ28" s="200">
        <f t="shared" si="17"/>
        <v>0</v>
      </c>
      <c r="AR28" s="201">
        <f t="shared" si="17"/>
        <v>0</v>
      </c>
      <c r="AS28" s="199">
        <f t="shared" si="17"/>
        <v>0</v>
      </c>
      <c r="AT28" s="200">
        <f t="shared" si="17"/>
        <v>0</v>
      </c>
      <c r="AU28" s="201">
        <f t="shared" si="17"/>
        <v>0</v>
      </c>
      <c r="AV28" s="199">
        <f t="shared" si="17"/>
        <v>0</v>
      </c>
      <c r="AW28" s="200">
        <f t="shared" si="17"/>
        <v>0</v>
      </c>
      <c r="AX28" s="201">
        <f t="shared" si="17"/>
        <v>0</v>
      </c>
      <c r="AY28" s="199">
        <f t="shared" si="17"/>
        <v>0</v>
      </c>
      <c r="AZ28" s="200">
        <f t="shared" si="17"/>
        <v>0</v>
      </c>
      <c r="BA28" s="201">
        <f t="shared" si="17"/>
        <v>0</v>
      </c>
      <c r="BB28" s="199">
        <f t="shared" si="17"/>
        <v>0</v>
      </c>
      <c r="BC28" s="200">
        <f t="shared" si="17"/>
        <v>0</v>
      </c>
      <c r="BD28" s="201">
        <f t="shared" si="17"/>
        <v>0</v>
      </c>
      <c r="BE28" s="199">
        <f t="shared" si="17"/>
        <v>0</v>
      </c>
      <c r="BF28" s="200">
        <f t="shared" si="17"/>
        <v>0</v>
      </c>
      <c r="BG28" s="201">
        <f t="shared" si="17"/>
        <v>0</v>
      </c>
      <c r="BH28" s="199">
        <f t="shared" si="17"/>
        <v>30083311</v>
      </c>
      <c r="BI28" s="200">
        <f t="shared" si="17"/>
        <v>0</v>
      </c>
      <c r="BJ28" s="201">
        <f t="shared" si="17"/>
        <v>30083311</v>
      </c>
      <c r="BK28" s="199">
        <f t="shared" si="17"/>
        <v>0</v>
      </c>
      <c r="BL28" s="200">
        <f t="shared" si="17"/>
        <v>0</v>
      </c>
      <c r="BM28" s="201">
        <f t="shared" si="17"/>
        <v>0</v>
      </c>
      <c r="BN28" s="202">
        <f t="shared" si="17"/>
        <v>30083311</v>
      </c>
      <c r="BO28" s="155">
        <f t="shared" si="0"/>
        <v>0</v>
      </c>
      <c r="BQ28" s="156">
        <f t="shared" si="1"/>
        <v>0</v>
      </c>
    </row>
    <row r="29" spans="1:69" s="66" customFormat="1" ht="32.25" customHeight="1">
      <c r="A29" s="343">
        <v>5</v>
      </c>
      <c r="B29" s="338" t="s">
        <v>44</v>
      </c>
      <c r="C29" s="374" t="s">
        <v>72</v>
      </c>
      <c r="D29" s="350" t="s">
        <v>39</v>
      </c>
      <c r="E29" s="134" t="s">
        <v>38</v>
      </c>
      <c r="F29" s="169">
        <v>45517</v>
      </c>
      <c r="G29" s="170">
        <v>3</v>
      </c>
      <c r="H29" s="58">
        <f>G29+F29</f>
        <v>45520</v>
      </c>
      <c r="I29" s="169"/>
      <c r="J29" s="171"/>
      <c r="K29" s="58"/>
      <c r="L29" s="169"/>
      <c r="M29" s="171"/>
      <c r="N29" s="58"/>
      <c r="O29" s="169"/>
      <c r="P29" s="171"/>
      <c r="Q29" s="172"/>
      <c r="R29" s="169"/>
      <c r="S29" s="171"/>
      <c r="T29" s="173">
        <f>R29+S29</f>
        <v>0</v>
      </c>
      <c r="U29" s="169">
        <v>38297</v>
      </c>
      <c r="V29" s="170">
        <v>-33121</v>
      </c>
      <c r="W29" s="173">
        <f>U29+V29</f>
        <v>5176</v>
      </c>
      <c r="X29" s="169">
        <v>0</v>
      </c>
      <c r="Y29" s="170">
        <v>33124</v>
      </c>
      <c r="Z29" s="173">
        <f>X29+Y29</f>
        <v>33124</v>
      </c>
      <c r="AA29" s="169">
        <v>0</v>
      </c>
      <c r="AB29" s="171">
        <v>0</v>
      </c>
      <c r="AC29" s="173">
        <v>0</v>
      </c>
      <c r="AD29" s="169">
        <v>0</v>
      </c>
      <c r="AE29" s="171">
        <v>0</v>
      </c>
      <c r="AF29" s="173">
        <v>0</v>
      </c>
      <c r="AG29" s="169">
        <v>0</v>
      </c>
      <c r="AH29" s="171">
        <v>0</v>
      </c>
      <c r="AI29" s="173">
        <v>0</v>
      </c>
      <c r="AJ29" s="169">
        <v>0</v>
      </c>
      <c r="AK29" s="171">
        <v>0</v>
      </c>
      <c r="AL29" s="173">
        <v>0</v>
      </c>
      <c r="AM29" s="169">
        <v>0</v>
      </c>
      <c r="AN29" s="171">
        <v>0</v>
      </c>
      <c r="AO29" s="173">
        <v>0</v>
      </c>
      <c r="AP29" s="169">
        <v>0</v>
      </c>
      <c r="AQ29" s="171">
        <v>0</v>
      </c>
      <c r="AR29" s="173">
        <v>0</v>
      </c>
      <c r="AS29" s="169">
        <v>0</v>
      </c>
      <c r="AT29" s="171">
        <v>0</v>
      </c>
      <c r="AU29" s="173">
        <v>0</v>
      </c>
      <c r="AV29" s="169">
        <v>0</v>
      </c>
      <c r="AW29" s="171">
        <v>0</v>
      </c>
      <c r="AX29" s="173">
        <v>0</v>
      </c>
      <c r="AY29" s="169">
        <v>0</v>
      </c>
      <c r="AZ29" s="171">
        <v>0</v>
      </c>
      <c r="BA29" s="173">
        <v>0</v>
      </c>
      <c r="BB29" s="169">
        <v>0</v>
      </c>
      <c r="BC29" s="171">
        <v>0</v>
      </c>
      <c r="BD29" s="173">
        <v>0</v>
      </c>
      <c r="BE29" s="169">
        <v>0</v>
      </c>
      <c r="BF29" s="171">
        <v>0</v>
      </c>
      <c r="BG29" s="173">
        <v>0</v>
      </c>
      <c r="BH29" s="56">
        <f t="shared" ref="BH29:BH30" si="18">L29+O29+R29+U29+X29+AA29+AD29+AG29+AJ29+AM29</f>
        <v>38297</v>
      </c>
      <c r="BI29" s="175">
        <f t="shared" ref="BI29:BI30" si="19">M29+P29+S29+V29+Y29+AB29+AE29+AH29+AK29+AN29</f>
        <v>3</v>
      </c>
      <c r="BJ29" s="58">
        <f t="shared" ref="BJ29:BJ30" si="20">N29+Q29+T29+W29+Z29+AC29+AF29+AI29+AL29+AO29</f>
        <v>38300</v>
      </c>
      <c r="BK29" s="169">
        <v>7220</v>
      </c>
      <c r="BL29" s="170">
        <v>0</v>
      </c>
      <c r="BM29" s="58">
        <f>BL29+BK29</f>
        <v>7220</v>
      </c>
      <c r="BN29" s="176">
        <f>BM29+BJ29</f>
        <v>45520</v>
      </c>
      <c r="BO29" s="155">
        <f t="shared" ref="BO29:BO34" si="21">F29-BH29</f>
        <v>7220</v>
      </c>
      <c r="BQ29" s="156">
        <f t="shared" ref="BQ29:BQ34" si="22">BN29-H29</f>
        <v>0</v>
      </c>
    </row>
    <row r="30" spans="1:69" s="66" customFormat="1" ht="32.25" customHeight="1">
      <c r="A30" s="344"/>
      <c r="B30" s="339"/>
      <c r="C30" s="375"/>
      <c r="D30" s="351"/>
      <c r="E30" s="137" t="s">
        <v>42</v>
      </c>
      <c r="F30" s="177">
        <v>4145958</v>
      </c>
      <c r="G30" s="178">
        <v>3</v>
      </c>
      <c r="H30" s="59">
        <f>G30+F30</f>
        <v>4145961</v>
      </c>
      <c r="I30" s="177"/>
      <c r="J30" s="179"/>
      <c r="K30" s="59"/>
      <c r="L30" s="177"/>
      <c r="M30" s="179"/>
      <c r="N30" s="59"/>
      <c r="O30" s="177"/>
      <c r="P30" s="179"/>
      <c r="Q30" s="180"/>
      <c r="R30" s="177"/>
      <c r="S30" s="179"/>
      <c r="T30" s="180">
        <f>R30+S30</f>
        <v>0</v>
      </c>
      <c r="U30" s="177">
        <v>3995406</v>
      </c>
      <c r="V30" s="178">
        <v>-1724158</v>
      </c>
      <c r="W30" s="180">
        <f>U30+V30</f>
        <v>2271248</v>
      </c>
      <c r="X30" s="177">
        <v>0</v>
      </c>
      <c r="Y30" s="178">
        <v>1724161</v>
      </c>
      <c r="Z30" s="180">
        <f>X30+Y30</f>
        <v>1724161</v>
      </c>
      <c r="AA30" s="177">
        <v>0</v>
      </c>
      <c r="AB30" s="179">
        <v>0</v>
      </c>
      <c r="AC30" s="180">
        <v>0</v>
      </c>
      <c r="AD30" s="177">
        <v>0</v>
      </c>
      <c r="AE30" s="179">
        <v>0</v>
      </c>
      <c r="AF30" s="180">
        <v>0</v>
      </c>
      <c r="AG30" s="177">
        <v>0</v>
      </c>
      <c r="AH30" s="179">
        <v>0</v>
      </c>
      <c r="AI30" s="180">
        <v>0</v>
      </c>
      <c r="AJ30" s="177">
        <v>0</v>
      </c>
      <c r="AK30" s="179">
        <v>0</v>
      </c>
      <c r="AL30" s="180">
        <v>0</v>
      </c>
      <c r="AM30" s="177">
        <v>0</v>
      </c>
      <c r="AN30" s="179">
        <v>0</v>
      </c>
      <c r="AO30" s="180">
        <v>0</v>
      </c>
      <c r="AP30" s="177">
        <v>0</v>
      </c>
      <c r="AQ30" s="179">
        <v>0</v>
      </c>
      <c r="AR30" s="180">
        <v>0</v>
      </c>
      <c r="AS30" s="177">
        <v>0</v>
      </c>
      <c r="AT30" s="179">
        <v>0</v>
      </c>
      <c r="AU30" s="180">
        <v>0</v>
      </c>
      <c r="AV30" s="177">
        <v>0</v>
      </c>
      <c r="AW30" s="179">
        <v>0</v>
      </c>
      <c r="AX30" s="180">
        <v>0</v>
      </c>
      <c r="AY30" s="177">
        <v>0</v>
      </c>
      <c r="AZ30" s="179">
        <v>0</v>
      </c>
      <c r="BA30" s="180">
        <v>0</v>
      </c>
      <c r="BB30" s="177">
        <v>0</v>
      </c>
      <c r="BC30" s="179">
        <v>0</v>
      </c>
      <c r="BD30" s="180">
        <v>0</v>
      </c>
      <c r="BE30" s="177">
        <v>0</v>
      </c>
      <c r="BF30" s="179">
        <v>0</v>
      </c>
      <c r="BG30" s="180">
        <v>0</v>
      </c>
      <c r="BH30" s="60">
        <f t="shared" si="18"/>
        <v>3995406</v>
      </c>
      <c r="BI30" s="96">
        <f t="shared" si="19"/>
        <v>3</v>
      </c>
      <c r="BJ30" s="59">
        <f t="shared" si="20"/>
        <v>3995409</v>
      </c>
      <c r="BK30" s="177">
        <v>150552</v>
      </c>
      <c r="BL30" s="178">
        <v>0</v>
      </c>
      <c r="BM30" s="59">
        <f>BL30+BK30</f>
        <v>150552</v>
      </c>
      <c r="BN30" s="182">
        <f>BM30+BJ30</f>
        <v>4145961</v>
      </c>
      <c r="BO30" s="155">
        <f t="shared" si="21"/>
        <v>150552</v>
      </c>
      <c r="BQ30" s="156">
        <f t="shared" si="22"/>
        <v>0</v>
      </c>
    </row>
    <row r="31" spans="1:69" s="190" customFormat="1" ht="32.25" customHeight="1">
      <c r="A31" s="344"/>
      <c r="B31" s="339"/>
      <c r="C31" s="375"/>
      <c r="D31" s="352" t="s">
        <v>25</v>
      </c>
      <c r="E31" s="353"/>
      <c r="F31" s="183">
        <f>F30+F29</f>
        <v>4191475</v>
      </c>
      <c r="G31" s="184">
        <f>G30+G29</f>
        <v>6</v>
      </c>
      <c r="H31" s="185">
        <f>H30+H29</f>
        <v>4191481</v>
      </c>
      <c r="I31" s="183"/>
      <c r="J31" s="184"/>
      <c r="K31" s="185"/>
      <c r="L31" s="183"/>
      <c r="M31" s="184"/>
      <c r="N31" s="185"/>
      <c r="O31" s="183"/>
      <c r="P31" s="184"/>
      <c r="Q31" s="186"/>
      <c r="R31" s="183">
        <f t="shared" ref="R31:BN31" si="23">R30+R29</f>
        <v>0</v>
      </c>
      <c r="S31" s="184">
        <f t="shared" si="23"/>
        <v>0</v>
      </c>
      <c r="T31" s="186">
        <f t="shared" si="23"/>
        <v>0</v>
      </c>
      <c r="U31" s="183">
        <f t="shared" si="23"/>
        <v>4033703</v>
      </c>
      <c r="V31" s="184">
        <f t="shared" si="23"/>
        <v>-1757279</v>
      </c>
      <c r="W31" s="186">
        <f t="shared" si="23"/>
        <v>2276424</v>
      </c>
      <c r="X31" s="183">
        <f t="shared" si="23"/>
        <v>0</v>
      </c>
      <c r="Y31" s="184">
        <f t="shared" si="23"/>
        <v>1757285</v>
      </c>
      <c r="Z31" s="186">
        <f t="shared" si="23"/>
        <v>1757285</v>
      </c>
      <c r="AA31" s="183">
        <f t="shared" si="23"/>
        <v>0</v>
      </c>
      <c r="AB31" s="184">
        <f t="shared" si="23"/>
        <v>0</v>
      </c>
      <c r="AC31" s="186">
        <f t="shared" si="23"/>
        <v>0</v>
      </c>
      <c r="AD31" s="183">
        <f t="shared" si="23"/>
        <v>0</v>
      </c>
      <c r="AE31" s="184">
        <f t="shared" si="23"/>
        <v>0</v>
      </c>
      <c r="AF31" s="186">
        <f t="shared" si="23"/>
        <v>0</v>
      </c>
      <c r="AG31" s="183">
        <f t="shared" si="23"/>
        <v>0</v>
      </c>
      <c r="AH31" s="184">
        <f t="shared" si="23"/>
        <v>0</v>
      </c>
      <c r="AI31" s="186">
        <f t="shared" si="23"/>
        <v>0</v>
      </c>
      <c r="AJ31" s="183">
        <f t="shared" si="23"/>
        <v>0</v>
      </c>
      <c r="AK31" s="184">
        <f t="shared" si="23"/>
        <v>0</v>
      </c>
      <c r="AL31" s="186">
        <f t="shared" si="23"/>
        <v>0</v>
      </c>
      <c r="AM31" s="183">
        <f t="shared" si="23"/>
        <v>0</v>
      </c>
      <c r="AN31" s="184">
        <f t="shared" si="23"/>
        <v>0</v>
      </c>
      <c r="AO31" s="186">
        <f t="shared" si="23"/>
        <v>0</v>
      </c>
      <c r="AP31" s="183">
        <f t="shared" si="23"/>
        <v>0</v>
      </c>
      <c r="AQ31" s="184">
        <f t="shared" si="23"/>
        <v>0</v>
      </c>
      <c r="AR31" s="186">
        <f t="shared" si="23"/>
        <v>0</v>
      </c>
      <c r="AS31" s="183">
        <f t="shared" si="23"/>
        <v>0</v>
      </c>
      <c r="AT31" s="184">
        <f t="shared" si="23"/>
        <v>0</v>
      </c>
      <c r="AU31" s="186">
        <f t="shared" si="23"/>
        <v>0</v>
      </c>
      <c r="AV31" s="183">
        <f t="shared" si="23"/>
        <v>0</v>
      </c>
      <c r="AW31" s="184">
        <f t="shared" si="23"/>
        <v>0</v>
      </c>
      <c r="AX31" s="186">
        <f t="shared" si="23"/>
        <v>0</v>
      </c>
      <c r="AY31" s="183">
        <f t="shared" si="23"/>
        <v>0</v>
      </c>
      <c r="AZ31" s="184">
        <f t="shared" si="23"/>
        <v>0</v>
      </c>
      <c r="BA31" s="186">
        <f t="shared" si="23"/>
        <v>0</v>
      </c>
      <c r="BB31" s="183">
        <f t="shared" si="23"/>
        <v>0</v>
      </c>
      <c r="BC31" s="184">
        <f t="shared" si="23"/>
        <v>0</v>
      </c>
      <c r="BD31" s="186">
        <f t="shared" si="23"/>
        <v>0</v>
      </c>
      <c r="BE31" s="183">
        <f t="shared" si="23"/>
        <v>0</v>
      </c>
      <c r="BF31" s="184">
        <f t="shared" si="23"/>
        <v>0</v>
      </c>
      <c r="BG31" s="186">
        <f t="shared" si="23"/>
        <v>0</v>
      </c>
      <c r="BH31" s="187">
        <f t="shared" si="23"/>
        <v>4033703</v>
      </c>
      <c r="BI31" s="188">
        <f t="shared" si="23"/>
        <v>6</v>
      </c>
      <c r="BJ31" s="185">
        <f t="shared" si="23"/>
        <v>4033709</v>
      </c>
      <c r="BK31" s="183">
        <f t="shared" si="23"/>
        <v>157772</v>
      </c>
      <c r="BL31" s="184">
        <f t="shared" si="23"/>
        <v>0</v>
      </c>
      <c r="BM31" s="185">
        <f t="shared" si="23"/>
        <v>157772</v>
      </c>
      <c r="BN31" s="189">
        <f t="shared" si="23"/>
        <v>4191481</v>
      </c>
      <c r="BO31" s="155">
        <f t="shared" si="21"/>
        <v>157772</v>
      </c>
      <c r="BQ31" s="156">
        <f t="shared" si="22"/>
        <v>0</v>
      </c>
    </row>
    <row r="32" spans="1:69" s="66" customFormat="1" ht="32.25" customHeight="1">
      <c r="A32" s="344"/>
      <c r="B32" s="339"/>
      <c r="C32" s="375"/>
      <c r="D32" s="351" t="s">
        <v>37</v>
      </c>
      <c r="E32" s="137" t="s">
        <v>38</v>
      </c>
      <c r="F32" s="177">
        <v>5950</v>
      </c>
      <c r="G32" s="181">
        <v>1</v>
      </c>
      <c r="H32" s="59">
        <f>G32+F32</f>
        <v>5951</v>
      </c>
      <c r="I32" s="177"/>
      <c r="J32" s="179"/>
      <c r="K32" s="59"/>
      <c r="L32" s="177"/>
      <c r="M32" s="179"/>
      <c r="N32" s="59"/>
      <c r="O32" s="177"/>
      <c r="P32" s="179"/>
      <c r="Q32" s="191"/>
      <c r="R32" s="177"/>
      <c r="S32" s="179"/>
      <c r="T32" s="180">
        <f>R32+S32</f>
        <v>0</v>
      </c>
      <c r="U32" s="177">
        <v>5950</v>
      </c>
      <c r="V32" s="181">
        <v>-5273</v>
      </c>
      <c r="W32" s="180">
        <f>U32+V32</f>
        <v>677</v>
      </c>
      <c r="X32" s="177">
        <v>0</v>
      </c>
      <c r="Y32" s="181">
        <v>5274</v>
      </c>
      <c r="Z32" s="180">
        <f>X32+Y32</f>
        <v>5274</v>
      </c>
      <c r="AA32" s="177">
        <v>0</v>
      </c>
      <c r="AB32" s="179">
        <v>0</v>
      </c>
      <c r="AC32" s="180">
        <v>0</v>
      </c>
      <c r="AD32" s="177">
        <v>0</v>
      </c>
      <c r="AE32" s="179">
        <v>0</v>
      </c>
      <c r="AF32" s="180">
        <v>0</v>
      </c>
      <c r="AG32" s="177">
        <v>0</v>
      </c>
      <c r="AH32" s="179">
        <v>0</v>
      </c>
      <c r="AI32" s="180">
        <v>0</v>
      </c>
      <c r="AJ32" s="177">
        <v>0</v>
      </c>
      <c r="AK32" s="179">
        <v>0</v>
      </c>
      <c r="AL32" s="180">
        <v>0</v>
      </c>
      <c r="AM32" s="177">
        <v>0</v>
      </c>
      <c r="AN32" s="179">
        <v>0</v>
      </c>
      <c r="AO32" s="180">
        <v>0</v>
      </c>
      <c r="AP32" s="177">
        <v>0</v>
      </c>
      <c r="AQ32" s="179">
        <v>0</v>
      </c>
      <c r="AR32" s="180">
        <v>0</v>
      </c>
      <c r="AS32" s="177">
        <v>0</v>
      </c>
      <c r="AT32" s="179">
        <v>0</v>
      </c>
      <c r="AU32" s="180">
        <v>0</v>
      </c>
      <c r="AV32" s="177">
        <v>0</v>
      </c>
      <c r="AW32" s="179">
        <v>0</v>
      </c>
      <c r="AX32" s="180">
        <v>0</v>
      </c>
      <c r="AY32" s="177">
        <v>0</v>
      </c>
      <c r="AZ32" s="179">
        <v>0</v>
      </c>
      <c r="BA32" s="180">
        <v>0</v>
      </c>
      <c r="BB32" s="177">
        <v>0</v>
      </c>
      <c r="BC32" s="179">
        <v>0</v>
      </c>
      <c r="BD32" s="180">
        <v>0</v>
      </c>
      <c r="BE32" s="177">
        <v>0</v>
      </c>
      <c r="BF32" s="179">
        <v>0</v>
      </c>
      <c r="BG32" s="180">
        <v>0</v>
      </c>
      <c r="BH32" s="60">
        <f t="shared" ref="BH32:BH33" si="24">L32+O32+R32+U32+X32+AA32+AD32+AG32+AJ32+AM32</f>
        <v>5950</v>
      </c>
      <c r="BI32" s="100">
        <f t="shared" ref="BI32:BI33" si="25">M32+P32+S32+V32+Y32+AB32+AE32+AH32+AK32+AN32</f>
        <v>1</v>
      </c>
      <c r="BJ32" s="59">
        <f t="shared" ref="BJ32:BJ33" si="26">N32+Q32+T32+W32+Z32+AC32+AF32+AI32+AL32+AO32</f>
        <v>5951</v>
      </c>
      <c r="BK32" s="177">
        <v>0</v>
      </c>
      <c r="BL32" s="179">
        <v>0</v>
      </c>
      <c r="BM32" s="59">
        <f>BL32+BK32</f>
        <v>0</v>
      </c>
      <c r="BN32" s="182">
        <f>BM32+BJ32</f>
        <v>5951</v>
      </c>
      <c r="BO32" s="155">
        <f t="shared" si="21"/>
        <v>0</v>
      </c>
      <c r="BQ32" s="156">
        <f t="shared" si="22"/>
        <v>0</v>
      </c>
    </row>
    <row r="33" spans="1:70" s="66" customFormat="1" ht="32.25" customHeight="1">
      <c r="A33" s="344"/>
      <c r="B33" s="339"/>
      <c r="C33" s="375"/>
      <c r="D33" s="351"/>
      <c r="E33" s="137" t="s">
        <v>42</v>
      </c>
      <c r="F33" s="177">
        <v>541956</v>
      </c>
      <c r="G33" s="181">
        <v>0</v>
      </c>
      <c r="H33" s="59">
        <f>G33+F33</f>
        <v>541956</v>
      </c>
      <c r="I33" s="177"/>
      <c r="J33" s="179"/>
      <c r="K33" s="59"/>
      <c r="L33" s="177"/>
      <c r="M33" s="179"/>
      <c r="N33" s="59"/>
      <c r="O33" s="177"/>
      <c r="P33" s="179"/>
      <c r="Q33" s="180"/>
      <c r="R33" s="177"/>
      <c r="S33" s="179"/>
      <c r="T33" s="180">
        <f>R33+S33</f>
        <v>0</v>
      </c>
      <c r="U33" s="177">
        <v>522276</v>
      </c>
      <c r="V33" s="181">
        <v>-225381</v>
      </c>
      <c r="W33" s="180">
        <f>U33+V33</f>
        <v>296895</v>
      </c>
      <c r="X33" s="177">
        <v>0</v>
      </c>
      <c r="Y33" s="181">
        <v>225381</v>
      </c>
      <c r="Z33" s="180">
        <f>X33+Y33</f>
        <v>225381</v>
      </c>
      <c r="AA33" s="177">
        <v>0</v>
      </c>
      <c r="AB33" s="179">
        <v>0</v>
      </c>
      <c r="AC33" s="180">
        <v>0</v>
      </c>
      <c r="AD33" s="177">
        <v>0</v>
      </c>
      <c r="AE33" s="179">
        <v>0</v>
      </c>
      <c r="AF33" s="180">
        <v>0</v>
      </c>
      <c r="AG33" s="177">
        <v>0</v>
      </c>
      <c r="AH33" s="179">
        <v>0</v>
      </c>
      <c r="AI33" s="180">
        <v>0</v>
      </c>
      <c r="AJ33" s="177">
        <v>0</v>
      </c>
      <c r="AK33" s="179">
        <v>0</v>
      </c>
      <c r="AL33" s="180">
        <v>0</v>
      </c>
      <c r="AM33" s="177">
        <v>0</v>
      </c>
      <c r="AN33" s="179">
        <v>0</v>
      </c>
      <c r="AO33" s="180">
        <v>0</v>
      </c>
      <c r="AP33" s="177">
        <v>0</v>
      </c>
      <c r="AQ33" s="179">
        <v>0</v>
      </c>
      <c r="AR33" s="180">
        <v>0</v>
      </c>
      <c r="AS33" s="177">
        <v>0</v>
      </c>
      <c r="AT33" s="179">
        <v>0</v>
      </c>
      <c r="AU33" s="180">
        <v>0</v>
      </c>
      <c r="AV33" s="177">
        <v>0</v>
      </c>
      <c r="AW33" s="179">
        <v>0</v>
      </c>
      <c r="AX33" s="180">
        <v>0</v>
      </c>
      <c r="AY33" s="177">
        <v>0</v>
      </c>
      <c r="AZ33" s="179">
        <v>0</v>
      </c>
      <c r="BA33" s="180">
        <v>0</v>
      </c>
      <c r="BB33" s="177">
        <v>0</v>
      </c>
      <c r="BC33" s="179">
        <v>0</v>
      </c>
      <c r="BD33" s="180">
        <v>0</v>
      </c>
      <c r="BE33" s="177">
        <v>0</v>
      </c>
      <c r="BF33" s="179">
        <v>0</v>
      </c>
      <c r="BG33" s="180">
        <v>0</v>
      </c>
      <c r="BH33" s="60">
        <f t="shared" si="24"/>
        <v>522276</v>
      </c>
      <c r="BI33" s="100">
        <f t="shared" si="25"/>
        <v>0</v>
      </c>
      <c r="BJ33" s="59">
        <f t="shared" si="26"/>
        <v>522276</v>
      </c>
      <c r="BK33" s="177">
        <v>19680</v>
      </c>
      <c r="BL33" s="179">
        <v>0</v>
      </c>
      <c r="BM33" s="59">
        <f>BL33+BK33</f>
        <v>19680</v>
      </c>
      <c r="BN33" s="182">
        <f>BM33+BJ33</f>
        <v>541956</v>
      </c>
      <c r="BO33" s="155">
        <f t="shared" si="21"/>
        <v>19680</v>
      </c>
      <c r="BQ33" s="156">
        <f t="shared" si="22"/>
        <v>0</v>
      </c>
    </row>
    <row r="34" spans="1:70" s="190" customFormat="1" ht="32.25" customHeight="1">
      <c r="A34" s="344"/>
      <c r="B34" s="339"/>
      <c r="C34" s="375"/>
      <c r="D34" s="354" t="s">
        <v>25</v>
      </c>
      <c r="E34" s="355"/>
      <c r="F34" s="192">
        <f>F33+F32</f>
        <v>547906</v>
      </c>
      <c r="G34" s="193">
        <f>G33+G32</f>
        <v>1</v>
      </c>
      <c r="H34" s="194">
        <f>H33+H32</f>
        <v>547907</v>
      </c>
      <c r="I34" s="192"/>
      <c r="J34" s="184"/>
      <c r="K34" s="194"/>
      <c r="L34" s="192"/>
      <c r="M34" s="184"/>
      <c r="N34" s="194"/>
      <c r="O34" s="192"/>
      <c r="P34" s="193"/>
      <c r="Q34" s="195"/>
      <c r="R34" s="192">
        <f t="shared" ref="R34:BN34" si="27">R33+R32</f>
        <v>0</v>
      </c>
      <c r="S34" s="193">
        <f t="shared" si="27"/>
        <v>0</v>
      </c>
      <c r="T34" s="195">
        <f t="shared" si="27"/>
        <v>0</v>
      </c>
      <c r="U34" s="192">
        <f t="shared" si="27"/>
        <v>528226</v>
      </c>
      <c r="V34" s="193">
        <f t="shared" si="27"/>
        <v>-230654</v>
      </c>
      <c r="W34" s="195">
        <f t="shared" si="27"/>
        <v>297572</v>
      </c>
      <c r="X34" s="192">
        <f t="shared" si="27"/>
        <v>0</v>
      </c>
      <c r="Y34" s="193">
        <f t="shared" si="27"/>
        <v>230655</v>
      </c>
      <c r="Z34" s="195">
        <f t="shared" si="27"/>
        <v>230655</v>
      </c>
      <c r="AA34" s="192">
        <f t="shared" si="27"/>
        <v>0</v>
      </c>
      <c r="AB34" s="193">
        <f t="shared" si="27"/>
        <v>0</v>
      </c>
      <c r="AC34" s="195">
        <f t="shared" si="27"/>
        <v>0</v>
      </c>
      <c r="AD34" s="192">
        <f t="shared" si="27"/>
        <v>0</v>
      </c>
      <c r="AE34" s="193">
        <f t="shared" si="27"/>
        <v>0</v>
      </c>
      <c r="AF34" s="195">
        <f t="shared" si="27"/>
        <v>0</v>
      </c>
      <c r="AG34" s="192">
        <f t="shared" si="27"/>
        <v>0</v>
      </c>
      <c r="AH34" s="193">
        <f t="shared" si="27"/>
        <v>0</v>
      </c>
      <c r="AI34" s="195">
        <f t="shared" si="27"/>
        <v>0</v>
      </c>
      <c r="AJ34" s="192">
        <f t="shared" si="27"/>
        <v>0</v>
      </c>
      <c r="AK34" s="193">
        <f t="shared" si="27"/>
        <v>0</v>
      </c>
      <c r="AL34" s="195">
        <f t="shared" si="27"/>
        <v>0</v>
      </c>
      <c r="AM34" s="192">
        <f t="shared" si="27"/>
        <v>0</v>
      </c>
      <c r="AN34" s="193">
        <f t="shared" si="27"/>
        <v>0</v>
      </c>
      <c r="AO34" s="195">
        <f t="shared" si="27"/>
        <v>0</v>
      </c>
      <c r="AP34" s="192">
        <f t="shared" si="27"/>
        <v>0</v>
      </c>
      <c r="AQ34" s="193">
        <f t="shared" si="27"/>
        <v>0</v>
      </c>
      <c r="AR34" s="195">
        <f t="shared" si="27"/>
        <v>0</v>
      </c>
      <c r="AS34" s="192">
        <f t="shared" si="27"/>
        <v>0</v>
      </c>
      <c r="AT34" s="193">
        <f t="shared" si="27"/>
        <v>0</v>
      </c>
      <c r="AU34" s="195">
        <f t="shared" si="27"/>
        <v>0</v>
      </c>
      <c r="AV34" s="192">
        <f t="shared" si="27"/>
        <v>0</v>
      </c>
      <c r="AW34" s="193">
        <f t="shared" si="27"/>
        <v>0</v>
      </c>
      <c r="AX34" s="195">
        <f t="shared" si="27"/>
        <v>0</v>
      </c>
      <c r="AY34" s="192">
        <f t="shared" si="27"/>
        <v>0</v>
      </c>
      <c r="AZ34" s="193">
        <f t="shared" si="27"/>
        <v>0</v>
      </c>
      <c r="BA34" s="195">
        <f t="shared" si="27"/>
        <v>0</v>
      </c>
      <c r="BB34" s="192">
        <f t="shared" si="27"/>
        <v>0</v>
      </c>
      <c r="BC34" s="193">
        <f t="shared" si="27"/>
        <v>0</v>
      </c>
      <c r="BD34" s="195">
        <f t="shared" si="27"/>
        <v>0</v>
      </c>
      <c r="BE34" s="192">
        <f t="shared" si="27"/>
        <v>0</v>
      </c>
      <c r="BF34" s="193">
        <f t="shared" si="27"/>
        <v>0</v>
      </c>
      <c r="BG34" s="195">
        <f t="shared" si="27"/>
        <v>0</v>
      </c>
      <c r="BH34" s="196">
        <f t="shared" si="27"/>
        <v>528226</v>
      </c>
      <c r="BI34" s="197">
        <f t="shared" si="27"/>
        <v>1</v>
      </c>
      <c r="BJ34" s="194">
        <f t="shared" si="27"/>
        <v>528227</v>
      </c>
      <c r="BK34" s="192">
        <f t="shared" si="27"/>
        <v>19680</v>
      </c>
      <c r="BL34" s="193">
        <f t="shared" si="27"/>
        <v>0</v>
      </c>
      <c r="BM34" s="194">
        <f t="shared" si="27"/>
        <v>19680</v>
      </c>
      <c r="BN34" s="198">
        <f t="shared" si="27"/>
        <v>547907</v>
      </c>
      <c r="BO34" s="155">
        <f t="shared" si="21"/>
        <v>19680</v>
      </c>
      <c r="BQ34" s="156">
        <f t="shared" si="22"/>
        <v>0</v>
      </c>
    </row>
    <row r="35" spans="1:70" s="66" customFormat="1" ht="32.25" customHeight="1">
      <c r="A35" s="344"/>
      <c r="B35" s="339"/>
      <c r="C35" s="375"/>
      <c r="D35" s="351" t="s">
        <v>40</v>
      </c>
      <c r="E35" s="137" t="s">
        <v>38</v>
      </c>
      <c r="F35" s="177">
        <v>8033</v>
      </c>
      <c r="G35" s="179">
        <v>2</v>
      </c>
      <c r="H35" s="59">
        <f>G35+F35</f>
        <v>8035</v>
      </c>
      <c r="I35" s="177"/>
      <c r="J35" s="179"/>
      <c r="K35" s="59"/>
      <c r="L35" s="177"/>
      <c r="M35" s="179"/>
      <c r="N35" s="59"/>
      <c r="O35" s="177"/>
      <c r="P35" s="179"/>
      <c r="Q35" s="191"/>
      <c r="R35" s="177"/>
      <c r="S35" s="179"/>
      <c r="T35" s="180">
        <f>R35+S35</f>
        <v>0</v>
      </c>
      <c r="U35" s="177">
        <v>6759</v>
      </c>
      <c r="V35" s="179">
        <v>-5845</v>
      </c>
      <c r="W35" s="180">
        <f>U35+V35</f>
        <v>914</v>
      </c>
      <c r="X35" s="177">
        <v>0</v>
      </c>
      <c r="Y35" s="179">
        <v>5847</v>
      </c>
      <c r="Z35" s="180">
        <f>X35+Y35</f>
        <v>5847</v>
      </c>
      <c r="AA35" s="177">
        <v>0</v>
      </c>
      <c r="AB35" s="179">
        <v>0</v>
      </c>
      <c r="AC35" s="180">
        <v>0</v>
      </c>
      <c r="AD35" s="177">
        <v>0</v>
      </c>
      <c r="AE35" s="179">
        <v>0</v>
      </c>
      <c r="AF35" s="180">
        <v>0</v>
      </c>
      <c r="AG35" s="177">
        <v>0</v>
      </c>
      <c r="AH35" s="179">
        <v>0</v>
      </c>
      <c r="AI35" s="180">
        <v>0</v>
      </c>
      <c r="AJ35" s="177">
        <v>0</v>
      </c>
      <c r="AK35" s="179">
        <v>0</v>
      </c>
      <c r="AL35" s="180">
        <v>0</v>
      </c>
      <c r="AM35" s="177">
        <v>0</v>
      </c>
      <c r="AN35" s="179">
        <v>0</v>
      </c>
      <c r="AO35" s="180">
        <v>0</v>
      </c>
      <c r="AP35" s="177">
        <v>0</v>
      </c>
      <c r="AQ35" s="179">
        <v>0</v>
      </c>
      <c r="AR35" s="180">
        <v>0</v>
      </c>
      <c r="AS35" s="177">
        <v>0</v>
      </c>
      <c r="AT35" s="179">
        <v>0</v>
      </c>
      <c r="AU35" s="180">
        <v>0</v>
      </c>
      <c r="AV35" s="177">
        <v>0</v>
      </c>
      <c r="AW35" s="179">
        <v>0</v>
      </c>
      <c r="AX35" s="180">
        <v>0</v>
      </c>
      <c r="AY35" s="177">
        <v>0</v>
      </c>
      <c r="AZ35" s="179">
        <v>0</v>
      </c>
      <c r="BA35" s="180">
        <v>0</v>
      </c>
      <c r="BB35" s="177">
        <v>0</v>
      </c>
      <c r="BC35" s="179">
        <v>0</v>
      </c>
      <c r="BD35" s="180">
        <v>0</v>
      </c>
      <c r="BE35" s="177">
        <v>0</v>
      </c>
      <c r="BF35" s="179">
        <v>0</v>
      </c>
      <c r="BG35" s="180">
        <v>0</v>
      </c>
      <c r="BH35" s="60">
        <f t="shared" ref="BH35:BH36" si="28">L35+O35+R35+U35+X35+AA35+AD35+AG35+AJ35+AM35</f>
        <v>6759</v>
      </c>
      <c r="BI35" s="102">
        <f t="shared" ref="BI35:BI36" si="29">M35+P35+S35+V35+Y35+AB35+AE35+AH35+AK35+AN35</f>
        <v>2</v>
      </c>
      <c r="BJ35" s="59">
        <f t="shared" ref="BJ35:BJ36" si="30">N35+Q35+T35+W35+Z35+AC35+AF35+AI35+AL35+AO35</f>
        <v>6761</v>
      </c>
      <c r="BK35" s="177">
        <v>1274</v>
      </c>
      <c r="BL35" s="179">
        <v>0</v>
      </c>
      <c r="BM35" s="59">
        <f>BL35+BK35</f>
        <v>1274</v>
      </c>
      <c r="BN35" s="182">
        <f>BM35+BJ35</f>
        <v>8035</v>
      </c>
      <c r="BO35" s="155">
        <f t="shared" ref="BO35:BO37" si="31">F35-BH35</f>
        <v>1274</v>
      </c>
      <c r="BQ35" s="156">
        <f t="shared" ref="BQ35:BQ37" si="32">BN35-H35</f>
        <v>0</v>
      </c>
    </row>
    <row r="36" spans="1:70" s="66" customFormat="1" ht="32.25" customHeight="1">
      <c r="A36" s="344"/>
      <c r="B36" s="339"/>
      <c r="C36" s="375"/>
      <c r="D36" s="351"/>
      <c r="E36" s="137" t="s">
        <v>42</v>
      </c>
      <c r="F36" s="177">
        <v>731639</v>
      </c>
      <c r="G36" s="179">
        <v>3</v>
      </c>
      <c r="H36" s="59">
        <f>G36+F36</f>
        <v>731642</v>
      </c>
      <c r="I36" s="177"/>
      <c r="J36" s="179"/>
      <c r="K36" s="59"/>
      <c r="L36" s="177"/>
      <c r="M36" s="179"/>
      <c r="N36" s="59"/>
      <c r="O36" s="177"/>
      <c r="P36" s="179"/>
      <c r="Q36" s="180"/>
      <c r="R36" s="177"/>
      <c r="S36" s="179"/>
      <c r="T36" s="180">
        <f>R36+S36</f>
        <v>0</v>
      </c>
      <c r="U36" s="177">
        <v>705071</v>
      </c>
      <c r="V36" s="179">
        <v>-304262</v>
      </c>
      <c r="W36" s="180">
        <f>U36+V36</f>
        <v>400809</v>
      </c>
      <c r="X36" s="177">
        <v>0</v>
      </c>
      <c r="Y36" s="179">
        <v>304265</v>
      </c>
      <c r="Z36" s="180">
        <f>X36+Y36</f>
        <v>304265</v>
      </c>
      <c r="AA36" s="177">
        <v>0</v>
      </c>
      <c r="AB36" s="179">
        <v>0</v>
      </c>
      <c r="AC36" s="180">
        <v>0</v>
      </c>
      <c r="AD36" s="177">
        <v>0</v>
      </c>
      <c r="AE36" s="179">
        <v>0</v>
      </c>
      <c r="AF36" s="180">
        <v>0</v>
      </c>
      <c r="AG36" s="177">
        <v>0</v>
      </c>
      <c r="AH36" s="179">
        <v>0</v>
      </c>
      <c r="AI36" s="180">
        <v>0</v>
      </c>
      <c r="AJ36" s="177">
        <v>0</v>
      </c>
      <c r="AK36" s="179">
        <v>0</v>
      </c>
      <c r="AL36" s="180">
        <v>0</v>
      </c>
      <c r="AM36" s="177">
        <v>0</v>
      </c>
      <c r="AN36" s="179">
        <v>0</v>
      </c>
      <c r="AO36" s="180">
        <v>0</v>
      </c>
      <c r="AP36" s="177">
        <v>0</v>
      </c>
      <c r="AQ36" s="179">
        <v>0</v>
      </c>
      <c r="AR36" s="180">
        <v>0</v>
      </c>
      <c r="AS36" s="177">
        <v>0</v>
      </c>
      <c r="AT36" s="179">
        <v>0</v>
      </c>
      <c r="AU36" s="180">
        <v>0</v>
      </c>
      <c r="AV36" s="177">
        <v>0</v>
      </c>
      <c r="AW36" s="179">
        <v>0</v>
      </c>
      <c r="AX36" s="180">
        <v>0</v>
      </c>
      <c r="AY36" s="177">
        <v>0</v>
      </c>
      <c r="AZ36" s="179">
        <v>0</v>
      </c>
      <c r="BA36" s="180">
        <v>0</v>
      </c>
      <c r="BB36" s="177">
        <v>0</v>
      </c>
      <c r="BC36" s="179">
        <v>0</v>
      </c>
      <c r="BD36" s="180">
        <v>0</v>
      </c>
      <c r="BE36" s="177">
        <v>0</v>
      </c>
      <c r="BF36" s="179">
        <v>0</v>
      </c>
      <c r="BG36" s="180">
        <v>0</v>
      </c>
      <c r="BH36" s="60">
        <f t="shared" si="28"/>
        <v>705071</v>
      </c>
      <c r="BI36" s="102">
        <f t="shared" si="29"/>
        <v>3</v>
      </c>
      <c r="BJ36" s="59">
        <f t="shared" si="30"/>
        <v>705074</v>
      </c>
      <c r="BK36" s="177">
        <v>26568</v>
      </c>
      <c r="BL36" s="179">
        <v>0</v>
      </c>
      <c r="BM36" s="59">
        <f>BL36+BK36</f>
        <v>26568</v>
      </c>
      <c r="BN36" s="182">
        <f>BM36+BJ36</f>
        <v>731642</v>
      </c>
      <c r="BO36" s="155">
        <f t="shared" si="31"/>
        <v>26568</v>
      </c>
      <c r="BQ36" s="156">
        <f t="shared" si="32"/>
        <v>0</v>
      </c>
    </row>
    <row r="37" spans="1:70" s="190" customFormat="1" ht="32.25" customHeight="1">
      <c r="A37" s="344"/>
      <c r="B37" s="339"/>
      <c r="C37" s="375"/>
      <c r="D37" s="354" t="s">
        <v>25</v>
      </c>
      <c r="E37" s="355"/>
      <c r="F37" s="192">
        <f>F36+F35</f>
        <v>739672</v>
      </c>
      <c r="G37" s="193">
        <f>G36+G35</f>
        <v>5</v>
      </c>
      <c r="H37" s="194">
        <f>H36+H35</f>
        <v>739677</v>
      </c>
      <c r="I37" s="192"/>
      <c r="J37" s="184"/>
      <c r="K37" s="194"/>
      <c r="L37" s="192"/>
      <c r="M37" s="184"/>
      <c r="N37" s="194"/>
      <c r="O37" s="192"/>
      <c r="P37" s="193"/>
      <c r="Q37" s="195"/>
      <c r="R37" s="192">
        <f t="shared" ref="R37:BN37" si="33">R36+R35</f>
        <v>0</v>
      </c>
      <c r="S37" s="193">
        <f t="shared" si="33"/>
        <v>0</v>
      </c>
      <c r="T37" s="195">
        <f t="shared" si="33"/>
        <v>0</v>
      </c>
      <c r="U37" s="192">
        <f t="shared" si="33"/>
        <v>711830</v>
      </c>
      <c r="V37" s="193">
        <f t="shared" si="33"/>
        <v>-310107</v>
      </c>
      <c r="W37" s="195">
        <f t="shared" si="33"/>
        <v>401723</v>
      </c>
      <c r="X37" s="192">
        <f t="shared" si="33"/>
        <v>0</v>
      </c>
      <c r="Y37" s="193">
        <f t="shared" si="33"/>
        <v>310112</v>
      </c>
      <c r="Z37" s="195">
        <f t="shared" si="33"/>
        <v>310112</v>
      </c>
      <c r="AA37" s="192">
        <f t="shared" si="33"/>
        <v>0</v>
      </c>
      <c r="AB37" s="193">
        <f t="shared" si="33"/>
        <v>0</v>
      </c>
      <c r="AC37" s="195">
        <f t="shared" si="33"/>
        <v>0</v>
      </c>
      <c r="AD37" s="192">
        <f t="shared" si="33"/>
        <v>0</v>
      </c>
      <c r="AE37" s="193">
        <f t="shared" si="33"/>
        <v>0</v>
      </c>
      <c r="AF37" s="195">
        <f t="shared" si="33"/>
        <v>0</v>
      </c>
      <c r="AG37" s="192">
        <f t="shared" si="33"/>
        <v>0</v>
      </c>
      <c r="AH37" s="193">
        <f t="shared" si="33"/>
        <v>0</v>
      </c>
      <c r="AI37" s="195">
        <f t="shared" si="33"/>
        <v>0</v>
      </c>
      <c r="AJ37" s="192">
        <f t="shared" si="33"/>
        <v>0</v>
      </c>
      <c r="AK37" s="193">
        <f t="shared" si="33"/>
        <v>0</v>
      </c>
      <c r="AL37" s="195">
        <f t="shared" si="33"/>
        <v>0</v>
      </c>
      <c r="AM37" s="192">
        <f t="shared" si="33"/>
        <v>0</v>
      </c>
      <c r="AN37" s="193">
        <f t="shared" si="33"/>
        <v>0</v>
      </c>
      <c r="AO37" s="195">
        <f t="shared" si="33"/>
        <v>0</v>
      </c>
      <c r="AP37" s="192">
        <f t="shared" si="33"/>
        <v>0</v>
      </c>
      <c r="AQ37" s="193">
        <f t="shared" si="33"/>
        <v>0</v>
      </c>
      <c r="AR37" s="195">
        <f t="shared" si="33"/>
        <v>0</v>
      </c>
      <c r="AS37" s="192">
        <f t="shared" si="33"/>
        <v>0</v>
      </c>
      <c r="AT37" s="193">
        <f t="shared" si="33"/>
        <v>0</v>
      </c>
      <c r="AU37" s="195">
        <f t="shared" si="33"/>
        <v>0</v>
      </c>
      <c r="AV37" s="192">
        <f t="shared" si="33"/>
        <v>0</v>
      </c>
      <c r="AW37" s="193">
        <f t="shared" si="33"/>
        <v>0</v>
      </c>
      <c r="AX37" s="195">
        <f t="shared" si="33"/>
        <v>0</v>
      </c>
      <c r="AY37" s="192">
        <f t="shared" si="33"/>
        <v>0</v>
      </c>
      <c r="AZ37" s="193">
        <f t="shared" si="33"/>
        <v>0</v>
      </c>
      <c r="BA37" s="195">
        <f t="shared" si="33"/>
        <v>0</v>
      </c>
      <c r="BB37" s="192">
        <f t="shared" si="33"/>
        <v>0</v>
      </c>
      <c r="BC37" s="193">
        <f t="shared" si="33"/>
        <v>0</v>
      </c>
      <c r="BD37" s="195">
        <f t="shared" si="33"/>
        <v>0</v>
      </c>
      <c r="BE37" s="192">
        <f t="shared" si="33"/>
        <v>0</v>
      </c>
      <c r="BF37" s="193">
        <f t="shared" si="33"/>
        <v>0</v>
      </c>
      <c r="BG37" s="195">
        <f t="shared" si="33"/>
        <v>0</v>
      </c>
      <c r="BH37" s="196">
        <f t="shared" si="33"/>
        <v>711830</v>
      </c>
      <c r="BI37" s="197">
        <f t="shared" si="33"/>
        <v>5</v>
      </c>
      <c r="BJ37" s="194">
        <f t="shared" si="33"/>
        <v>711835</v>
      </c>
      <c r="BK37" s="192">
        <f t="shared" si="33"/>
        <v>27842</v>
      </c>
      <c r="BL37" s="193">
        <f t="shared" si="33"/>
        <v>0</v>
      </c>
      <c r="BM37" s="194">
        <f t="shared" si="33"/>
        <v>27842</v>
      </c>
      <c r="BN37" s="198">
        <f t="shared" si="33"/>
        <v>739677</v>
      </c>
      <c r="BO37" s="155">
        <f t="shared" si="31"/>
        <v>27842</v>
      </c>
      <c r="BQ37" s="156">
        <f t="shared" si="32"/>
        <v>0</v>
      </c>
    </row>
    <row r="38" spans="1:70" s="66" customFormat="1" ht="32.25" customHeight="1">
      <c r="A38" s="344"/>
      <c r="B38" s="339"/>
      <c r="C38" s="375"/>
      <c r="D38" s="356" t="s">
        <v>38</v>
      </c>
      <c r="E38" s="357"/>
      <c r="F38" s="177">
        <f>F29+F32+F35</f>
        <v>59500</v>
      </c>
      <c r="G38" s="179">
        <f t="shared" ref="G38:BN38" si="34">G29+G32+G35</f>
        <v>6</v>
      </c>
      <c r="H38" s="59">
        <f t="shared" si="34"/>
        <v>59506</v>
      </c>
      <c r="I38" s="177">
        <f t="shared" si="34"/>
        <v>0</v>
      </c>
      <c r="J38" s="179">
        <f t="shared" si="34"/>
        <v>0</v>
      </c>
      <c r="K38" s="59">
        <f t="shared" si="34"/>
        <v>0</v>
      </c>
      <c r="L38" s="177">
        <f t="shared" si="34"/>
        <v>0</v>
      </c>
      <c r="M38" s="179">
        <f t="shared" si="34"/>
        <v>0</v>
      </c>
      <c r="N38" s="59">
        <f t="shared" si="34"/>
        <v>0</v>
      </c>
      <c r="O38" s="177">
        <f t="shared" si="34"/>
        <v>0</v>
      </c>
      <c r="P38" s="179">
        <f t="shared" si="34"/>
        <v>0</v>
      </c>
      <c r="Q38" s="180">
        <f t="shared" si="34"/>
        <v>0</v>
      </c>
      <c r="R38" s="177">
        <f t="shared" si="34"/>
        <v>0</v>
      </c>
      <c r="S38" s="179">
        <f t="shared" si="34"/>
        <v>0</v>
      </c>
      <c r="T38" s="180">
        <f t="shared" si="34"/>
        <v>0</v>
      </c>
      <c r="U38" s="177">
        <f t="shared" si="34"/>
        <v>51006</v>
      </c>
      <c r="V38" s="179">
        <f t="shared" si="34"/>
        <v>-44239</v>
      </c>
      <c r="W38" s="180">
        <f t="shared" si="34"/>
        <v>6767</v>
      </c>
      <c r="X38" s="177">
        <f t="shared" si="34"/>
        <v>0</v>
      </c>
      <c r="Y38" s="179">
        <f t="shared" si="34"/>
        <v>44245</v>
      </c>
      <c r="Z38" s="180">
        <f t="shared" si="34"/>
        <v>44245</v>
      </c>
      <c r="AA38" s="177">
        <f t="shared" si="34"/>
        <v>0</v>
      </c>
      <c r="AB38" s="179">
        <f t="shared" si="34"/>
        <v>0</v>
      </c>
      <c r="AC38" s="180">
        <f t="shared" si="34"/>
        <v>0</v>
      </c>
      <c r="AD38" s="177">
        <f t="shared" si="34"/>
        <v>0</v>
      </c>
      <c r="AE38" s="179">
        <f t="shared" si="34"/>
        <v>0</v>
      </c>
      <c r="AF38" s="180">
        <f t="shared" si="34"/>
        <v>0</v>
      </c>
      <c r="AG38" s="177">
        <f t="shared" si="34"/>
        <v>0</v>
      </c>
      <c r="AH38" s="179">
        <f t="shared" si="34"/>
        <v>0</v>
      </c>
      <c r="AI38" s="180">
        <f t="shared" si="34"/>
        <v>0</v>
      </c>
      <c r="AJ38" s="177">
        <f t="shared" si="34"/>
        <v>0</v>
      </c>
      <c r="AK38" s="179">
        <f t="shared" si="34"/>
        <v>0</v>
      </c>
      <c r="AL38" s="180">
        <f t="shared" si="34"/>
        <v>0</v>
      </c>
      <c r="AM38" s="177">
        <f t="shared" si="34"/>
        <v>0</v>
      </c>
      <c r="AN38" s="179">
        <f t="shared" si="34"/>
        <v>0</v>
      </c>
      <c r="AO38" s="180">
        <f t="shared" si="34"/>
        <v>0</v>
      </c>
      <c r="AP38" s="177">
        <f t="shared" si="34"/>
        <v>0</v>
      </c>
      <c r="AQ38" s="179">
        <f t="shared" si="34"/>
        <v>0</v>
      </c>
      <c r="AR38" s="180">
        <f t="shared" si="34"/>
        <v>0</v>
      </c>
      <c r="AS38" s="177">
        <f t="shared" si="34"/>
        <v>0</v>
      </c>
      <c r="AT38" s="179">
        <f t="shared" si="34"/>
        <v>0</v>
      </c>
      <c r="AU38" s="180">
        <f t="shared" si="34"/>
        <v>0</v>
      </c>
      <c r="AV38" s="177">
        <f t="shared" si="34"/>
        <v>0</v>
      </c>
      <c r="AW38" s="179">
        <f t="shared" si="34"/>
        <v>0</v>
      </c>
      <c r="AX38" s="180">
        <f t="shared" si="34"/>
        <v>0</v>
      </c>
      <c r="AY38" s="177">
        <f t="shared" si="34"/>
        <v>0</v>
      </c>
      <c r="AZ38" s="179">
        <f t="shared" si="34"/>
        <v>0</v>
      </c>
      <c r="BA38" s="180">
        <f t="shared" si="34"/>
        <v>0</v>
      </c>
      <c r="BB38" s="177">
        <f t="shared" si="34"/>
        <v>0</v>
      </c>
      <c r="BC38" s="179">
        <f t="shared" si="34"/>
        <v>0</v>
      </c>
      <c r="BD38" s="180">
        <f t="shared" si="34"/>
        <v>0</v>
      </c>
      <c r="BE38" s="177">
        <f t="shared" si="34"/>
        <v>0</v>
      </c>
      <c r="BF38" s="179">
        <f t="shared" si="34"/>
        <v>0</v>
      </c>
      <c r="BG38" s="180">
        <f t="shared" si="34"/>
        <v>0</v>
      </c>
      <c r="BH38" s="60">
        <f t="shared" si="34"/>
        <v>51006</v>
      </c>
      <c r="BI38" s="102">
        <f t="shared" si="34"/>
        <v>6</v>
      </c>
      <c r="BJ38" s="59">
        <f t="shared" si="34"/>
        <v>51012</v>
      </c>
      <c r="BK38" s="177">
        <f t="shared" si="34"/>
        <v>8494</v>
      </c>
      <c r="BL38" s="179">
        <f t="shared" si="34"/>
        <v>0</v>
      </c>
      <c r="BM38" s="59">
        <f t="shared" si="34"/>
        <v>8494</v>
      </c>
      <c r="BN38" s="182">
        <f t="shared" si="34"/>
        <v>59506</v>
      </c>
      <c r="BO38" s="155">
        <f>F38-BH38</f>
        <v>8494</v>
      </c>
      <c r="BQ38" s="156">
        <f>BN38-H38</f>
        <v>0</v>
      </c>
    </row>
    <row r="39" spans="1:70" s="66" customFormat="1" ht="32.25" customHeight="1">
      <c r="A39" s="344"/>
      <c r="B39" s="339"/>
      <c r="C39" s="375"/>
      <c r="D39" s="356" t="s">
        <v>42</v>
      </c>
      <c r="E39" s="357"/>
      <c r="F39" s="177">
        <f>F30+F33+F36</f>
        <v>5419553</v>
      </c>
      <c r="G39" s="179">
        <f t="shared" ref="G39:BN39" si="35">G30+G33+G36</f>
        <v>6</v>
      </c>
      <c r="H39" s="59">
        <f t="shared" si="35"/>
        <v>5419559</v>
      </c>
      <c r="I39" s="177">
        <f t="shared" si="35"/>
        <v>0</v>
      </c>
      <c r="J39" s="179">
        <f t="shared" si="35"/>
        <v>0</v>
      </c>
      <c r="K39" s="59">
        <f t="shared" si="35"/>
        <v>0</v>
      </c>
      <c r="L39" s="177">
        <f t="shared" si="35"/>
        <v>0</v>
      </c>
      <c r="M39" s="179">
        <f t="shared" si="35"/>
        <v>0</v>
      </c>
      <c r="N39" s="59">
        <f t="shared" si="35"/>
        <v>0</v>
      </c>
      <c r="O39" s="177">
        <f t="shared" si="35"/>
        <v>0</v>
      </c>
      <c r="P39" s="179">
        <f t="shared" si="35"/>
        <v>0</v>
      </c>
      <c r="Q39" s="180">
        <f t="shared" si="35"/>
        <v>0</v>
      </c>
      <c r="R39" s="177">
        <f t="shared" si="35"/>
        <v>0</v>
      </c>
      <c r="S39" s="179">
        <f t="shared" si="35"/>
        <v>0</v>
      </c>
      <c r="T39" s="180">
        <f t="shared" si="35"/>
        <v>0</v>
      </c>
      <c r="U39" s="177">
        <f t="shared" si="35"/>
        <v>5222753</v>
      </c>
      <c r="V39" s="179">
        <f t="shared" si="35"/>
        <v>-2253801</v>
      </c>
      <c r="W39" s="180">
        <f t="shared" si="35"/>
        <v>2968952</v>
      </c>
      <c r="X39" s="177">
        <f t="shared" si="35"/>
        <v>0</v>
      </c>
      <c r="Y39" s="179">
        <f t="shared" si="35"/>
        <v>2253807</v>
      </c>
      <c r="Z39" s="180">
        <f t="shared" si="35"/>
        <v>2253807</v>
      </c>
      <c r="AA39" s="177">
        <f t="shared" si="35"/>
        <v>0</v>
      </c>
      <c r="AB39" s="179">
        <f t="shared" si="35"/>
        <v>0</v>
      </c>
      <c r="AC39" s="180">
        <f t="shared" si="35"/>
        <v>0</v>
      </c>
      <c r="AD39" s="177">
        <f t="shared" si="35"/>
        <v>0</v>
      </c>
      <c r="AE39" s="179">
        <f t="shared" si="35"/>
        <v>0</v>
      </c>
      <c r="AF39" s="180">
        <f t="shared" si="35"/>
        <v>0</v>
      </c>
      <c r="AG39" s="177">
        <f t="shared" si="35"/>
        <v>0</v>
      </c>
      <c r="AH39" s="179">
        <f t="shared" si="35"/>
        <v>0</v>
      </c>
      <c r="AI39" s="180">
        <f t="shared" si="35"/>
        <v>0</v>
      </c>
      <c r="AJ39" s="177">
        <f t="shared" si="35"/>
        <v>0</v>
      </c>
      <c r="AK39" s="179">
        <f t="shared" si="35"/>
        <v>0</v>
      </c>
      <c r="AL39" s="180">
        <f t="shared" si="35"/>
        <v>0</v>
      </c>
      <c r="AM39" s="177">
        <f t="shared" si="35"/>
        <v>0</v>
      </c>
      <c r="AN39" s="179">
        <f t="shared" si="35"/>
        <v>0</v>
      </c>
      <c r="AO39" s="180">
        <f t="shared" si="35"/>
        <v>0</v>
      </c>
      <c r="AP39" s="177">
        <f t="shared" si="35"/>
        <v>0</v>
      </c>
      <c r="AQ39" s="179">
        <f t="shared" si="35"/>
        <v>0</v>
      </c>
      <c r="AR39" s="180">
        <f t="shared" si="35"/>
        <v>0</v>
      </c>
      <c r="AS39" s="177">
        <f t="shared" si="35"/>
        <v>0</v>
      </c>
      <c r="AT39" s="179">
        <f t="shared" si="35"/>
        <v>0</v>
      </c>
      <c r="AU39" s="180">
        <f t="shared" si="35"/>
        <v>0</v>
      </c>
      <c r="AV39" s="177">
        <f t="shared" si="35"/>
        <v>0</v>
      </c>
      <c r="AW39" s="179">
        <f t="shared" si="35"/>
        <v>0</v>
      </c>
      <c r="AX39" s="180">
        <f t="shared" si="35"/>
        <v>0</v>
      </c>
      <c r="AY39" s="177">
        <f t="shared" si="35"/>
        <v>0</v>
      </c>
      <c r="AZ39" s="179">
        <f t="shared" si="35"/>
        <v>0</v>
      </c>
      <c r="BA39" s="180">
        <f t="shared" si="35"/>
        <v>0</v>
      </c>
      <c r="BB39" s="177">
        <f t="shared" si="35"/>
        <v>0</v>
      </c>
      <c r="BC39" s="179">
        <f t="shared" si="35"/>
        <v>0</v>
      </c>
      <c r="BD39" s="180">
        <f t="shared" si="35"/>
        <v>0</v>
      </c>
      <c r="BE39" s="177">
        <f t="shared" si="35"/>
        <v>0</v>
      </c>
      <c r="BF39" s="179">
        <f t="shared" si="35"/>
        <v>0</v>
      </c>
      <c r="BG39" s="180">
        <f t="shared" si="35"/>
        <v>0</v>
      </c>
      <c r="BH39" s="60">
        <f t="shared" si="35"/>
        <v>5222753</v>
      </c>
      <c r="BI39" s="102">
        <f t="shared" si="35"/>
        <v>6</v>
      </c>
      <c r="BJ39" s="59">
        <f t="shared" si="35"/>
        <v>5222759</v>
      </c>
      <c r="BK39" s="177">
        <f t="shared" si="35"/>
        <v>196800</v>
      </c>
      <c r="BL39" s="179">
        <f t="shared" si="35"/>
        <v>0</v>
      </c>
      <c r="BM39" s="59">
        <f t="shared" si="35"/>
        <v>196800</v>
      </c>
      <c r="BN39" s="182">
        <f t="shared" si="35"/>
        <v>5419559</v>
      </c>
      <c r="BO39" s="155">
        <f>F39-BH39</f>
        <v>196800</v>
      </c>
      <c r="BQ39" s="156">
        <f>BN39-H39</f>
        <v>0</v>
      </c>
    </row>
    <row r="40" spans="1:70" s="66" customFormat="1" ht="32.25" customHeight="1" thickBot="1">
      <c r="A40" s="345"/>
      <c r="B40" s="346"/>
      <c r="C40" s="376"/>
      <c r="D40" s="336" t="s">
        <v>25</v>
      </c>
      <c r="E40" s="337"/>
      <c r="F40" s="199">
        <f t="shared" ref="F40:BN40" si="36">F39+F38</f>
        <v>5479053</v>
      </c>
      <c r="G40" s="200">
        <f t="shared" si="36"/>
        <v>12</v>
      </c>
      <c r="H40" s="201">
        <f t="shared" si="36"/>
        <v>5479065</v>
      </c>
      <c r="I40" s="199">
        <f t="shared" si="36"/>
        <v>0</v>
      </c>
      <c r="J40" s="200">
        <f t="shared" si="36"/>
        <v>0</v>
      </c>
      <c r="K40" s="201">
        <f t="shared" si="36"/>
        <v>0</v>
      </c>
      <c r="L40" s="199">
        <f t="shared" si="36"/>
        <v>0</v>
      </c>
      <c r="M40" s="200">
        <f t="shared" si="36"/>
        <v>0</v>
      </c>
      <c r="N40" s="201">
        <f t="shared" si="36"/>
        <v>0</v>
      </c>
      <c r="O40" s="199">
        <f t="shared" si="36"/>
        <v>0</v>
      </c>
      <c r="P40" s="200">
        <f t="shared" si="36"/>
        <v>0</v>
      </c>
      <c r="Q40" s="201">
        <f t="shared" si="36"/>
        <v>0</v>
      </c>
      <c r="R40" s="199">
        <f t="shared" si="36"/>
        <v>0</v>
      </c>
      <c r="S40" s="200">
        <f t="shared" si="36"/>
        <v>0</v>
      </c>
      <c r="T40" s="201">
        <f t="shared" si="36"/>
        <v>0</v>
      </c>
      <c r="U40" s="199">
        <f t="shared" si="36"/>
        <v>5273759</v>
      </c>
      <c r="V40" s="200">
        <f t="shared" si="36"/>
        <v>-2298040</v>
      </c>
      <c r="W40" s="201">
        <f t="shared" si="36"/>
        <v>2975719</v>
      </c>
      <c r="X40" s="199">
        <f t="shared" si="36"/>
        <v>0</v>
      </c>
      <c r="Y40" s="200">
        <f t="shared" si="36"/>
        <v>2298052</v>
      </c>
      <c r="Z40" s="201">
        <f t="shared" si="36"/>
        <v>2298052</v>
      </c>
      <c r="AA40" s="199">
        <f t="shared" si="36"/>
        <v>0</v>
      </c>
      <c r="AB40" s="200">
        <f t="shared" si="36"/>
        <v>0</v>
      </c>
      <c r="AC40" s="201">
        <f t="shared" si="36"/>
        <v>0</v>
      </c>
      <c r="AD40" s="199">
        <f t="shared" si="36"/>
        <v>0</v>
      </c>
      <c r="AE40" s="200">
        <f t="shared" si="36"/>
        <v>0</v>
      </c>
      <c r="AF40" s="201">
        <f t="shared" si="36"/>
        <v>0</v>
      </c>
      <c r="AG40" s="199">
        <f t="shared" si="36"/>
        <v>0</v>
      </c>
      <c r="AH40" s="200">
        <f t="shared" si="36"/>
        <v>0</v>
      </c>
      <c r="AI40" s="201">
        <f t="shared" si="36"/>
        <v>0</v>
      </c>
      <c r="AJ40" s="199">
        <f t="shared" si="36"/>
        <v>0</v>
      </c>
      <c r="AK40" s="200">
        <f t="shared" si="36"/>
        <v>0</v>
      </c>
      <c r="AL40" s="201">
        <f t="shared" si="36"/>
        <v>0</v>
      </c>
      <c r="AM40" s="199">
        <f t="shared" si="36"/>
        <v>0</v>
      </c>
      <c r="AN40" s="200">
        <f t="shared" si="36"/>
        <v>0</v>
      </c>
      <c r="AO40" s="201">
        <f t="shared" si="36"/>
        <v>0</v>
      </c>
      <c r="AP40" s="199">
        <f t="shared" si="36"/>
        <v>0</v>
      </c>
      <c r="AQ40" s="200">
        <f t="shared" si="36"/>
        <v>0</v>
      </c>
      <c r="AR40" s="201">
        <f t="shared" si="36"/>
        <v>0</v>
      </c>
      <c r="AS40" s="199">
        <f t="shared" si="36"/>
        <v>0</v>
      </c>
      <c r="AT40" s="200">
        <f t="shared" si="36"/>
        <v>0</v>
      </c>
      <c r="AU40" s="201">
        <f t="shared" si="36"/>
        <v>0</v>
      </c>
      <c r="AV40" s="199">
        <f t="shared" si="36"/>
        <v>0</v>
      </c>
      <c r="AW40" s="200">
        <f t="shared" si="36"/>
        <v>0</v>
      </c>
      <c r="AX40" s="201">
        <f t="shared" si="36"/>
        <v>0</v>
      </c>
      <c r="AY40" s="199">
        <f t="shared" si="36"/>
        <v>0</v>
      </c>
      <c r="AZ40" s="200">
        <f t="shared" si="36"/>
        <v>0</v>
      </c>
      <c r="BA40" s="201">
        <f t="shared" si="36"/>
        <v>0</v>
      </c>
      <c r="BB40" s="199">
        <f t="shared" si="36"/>
        <v>0</v>
      </c>
      <c r="BC40" s="200">
        <f t="shared" si="36"/>
        <v>0</v>
      </c>
      <c r="BD40" s="201">
        <f t="shared" si="36"/>
        <v>0</v>
      </c>
      <c r="BE40" s="199">
        <f t="shared" si="36"/>
        <v>0</v>
      </c>
      <c r="BF40" s="200">
        <f t="shared" si="36"/>
        <v>0</v>
      </c>
      <c r="BG40" s="201">
        <f t="shared" si="36"/>
        <v>0</v>
      </c>
      <c r="BH40" s="199">
        <f t="shared" si="36"/>
        <v>5273759</v>
      </c>
      <c r="BI40" s="200">
        <f t="shared" si="36"/>
        <v>12</v>
      </c>
      <c r="BJ40" s="201">
        <f t="shared" si="36"/>
        <v>5273771</v>
      </c>
      <c r="BK40" s="199">
        <f t="shared" si="36"/>
        <v>205294</v>
      </c>
      <c r="BL40" s="200">
        <f t="shared" si="36"/>
        <v>0</v>
      </c>
      <c r="BM40" s="201">
        <f t="shared" si="36"/>
        <v>205294</v>
      </c>
      <c r="BN40" s="202">
        <f t="shared" si="36"/>
        <v>5479065</v>
      </c>
      <c r="BO40" s="155">
        <f>F40-BH40</f>
        <v>205294</v>
      </c>
      <c r="BQ40" s="156">
        <f>BN40-H40</f>
        <v>0</v>
      </c>
    </row>
    <row r="41" spans="1:70" ht="32.25" customHeight="1">
      <c r="A41" s="367">
        <v>6</v>
      </c>
      <c r="B41" s="370" t="s">
        <v>44</v>
      </c>
      <c r="C41" s="347" t="s">
        <v>64</v>
      </c>
      <c r="D41" s="133" t="s">
        <v>39</v>
      </c>
      <c r="E41" s="372" t="s">
        <v>42</v>
      </c>
      <c r="F41" s="203">
        <v>50774051</v>
      </c>
      <c r="G41" s="175">
        <v>0</v>
      </c>
      <c r="H41" s="55">
        <f>F41+G41</f>
        <v>50774051</v>
      </c>
      <c r="I41" s="204"/>
      <c r="J41" s="205"/>
      <c r="K41" s="58"/>
      <c r="L41" s="56"/>
      <c r="M41" s="57"/>
      <c r="N41" s="58">
        <f>L41+M41</f>
        <v>0</v>
      </c>
      <c r="O41" s="56"/>
      <c r="P41" s="57"/>
      <c r="Q41" s="206"/>
      <c r="R41" s="207"/>
      <c r="S41" s="208"/>
      <c r="T41" s="55">
        <f>R41+S41</f>
        <v>0</v>
      </c>
      <c r="U41" s="207">
        <v>27056914</v>
      </c>
      <c r="V41" s="175">
        <v>-4592187</v>
      </c>
      <c r="W41" s="55">
        <f>U41+V41</f>
        <v>22464727</v>
      </c>
      <c r="X41" s="207">
        <v>22920771</v>
      </c>
      <c r="Y41" s="175">
        <v>4592187</v>
      </c>
      <c r="Z41" s="55">
        <f>X41+Y41</f>
        <v>27512958</v>
      </c>
      <c r="AA41" s="56"/>
      <c r="AB41" s="57">
        <v>0</v>
      </c>
      <c r="AC41" s="55">
        <f>AA41+AB41</f>
        <v>0</v>
      </c>
      <c r="AD41" s="56">
        <v>0</v>
      </c>
      <c r="AE41" s="57">
        <v>0</v>
      </c>
      <c r="AF41" s="55">
        <f>AD41+AE41</f>
        <v>0</v>
      </c>
      <c r="AG41" s="56">
        <v>0</v>
      </c>
      <c r="AH41" s="57">
        <v>0</v>
      </c>
      <c r="AI41" s="58">
        <v>0</v>
      </c>
      <c r="AJ41" s="56">
        <v>0</v>
      </c>
      <c r="AK41" s="57">
        <v>0</v>
      </c>
      <c r="AL41" s="58">
        <v>0</v>
      </c>
      <c r="AM41" s="56">
        <v>0</v>
      </c>
      <c r="AN41" s="57">
        <v>0</v>
      </c>
      <c r="AO41" s="58">
        <v>0</v>
      </c>
      <c r="AP41" s="56">
        <v>0</v>
      </c>
      <c r="AQ41" s="57">
        <v>0</v>
      </c>
      <c r="AR41" s="58">
        <v>0</v>
      </c>
      <c r="AS41" s="56">
        <v>0</v>
      </c>
      <c r="AT41" s="57">
        <v>0</v>
      </c>
      <c r="AU41" s="58">
        <v>0</v>
      </c>
      <c r="AV41" s="56">
        <v>0</v>
      </c>
      <c r="AW41" s="57">
        <v>0</v>
      </c>
      <c r="AX41" s="58">
        <v>0</v>
      </c>
      <c r="AY41" s="56">
        <v>0</v>
      </c>
      <c r="AZ41" s="57">
        <v>0</v>
      </c>
      <c r="BA41" s="58">
        <v>0</v>
      </c>
      <c r="BB41" s="56">
        <v>0</v>
      </c>
      <c r="BC41" s="57">
        <v>0</v>
      </c>
      <c r="BD41" s="58">
        <v>0</v>
      </c>
      <c r="BE41" s="56">
        <v>0</v>
      </c>
      <c r="BF41" s="57">
        <v>0</v>
      </c>
      <c r="BG41" s="206">
        <v>0</v>
      </c>
      <c r="BH41" s="169">
        <f>I41+L41+O41+R41+U41+X41+AA41+AD41+AG41+AJ41+AM41</f>
        <v>49977685</v>
      </c>
      <c r="BI41" s="170">
        <f t="shared" ref="BI41:BJ43" si="37">J41+M41+P41+S41+V41+Y41+AB41+AE41+AH41+AK41+AN41</f>
        <v>0</v>
      </c>
      <c r="BJ41" s="209">
        <f t="shared" si="37"/>
        <v>49977685</v>
      </c>
      <c r="BK41" s="210">
        <v>796366</v>
      </c>
      <c r="BL41" s="171">
        <v>0</v>
      </c>
      <c r="BM41" s="209">
        <f>BL41+BK41</f>
        <v>796366</v>
      </c>
      <c r="BN41" s="211">
        <f>BM41+BJ41</f>
        <v>50774051</v>
      </c>
      <c r="BO41" s="155">
        <f t="shared" si="0"/>
        <v>796366</v>
      </c>
      <c r="BQ41" s="156">
        <f t="shared" ref="BQ41:BQ47" si="38">BN41-H41</f>
        <v>0</v>
      </c>
      <c r="BR41" s="110"/>
    </row>
    <row r="42" spans="1:70" ht="32.25" customHeight="1">
      <c r="A42" s="368"/>
      <c r="B42" s="329"/>
      <c r="C42" s="348"/>
      <c r="D42" s="212" t="s">
        <v>37</v>
      </c>
      <c r="E42" s="373"/>
      <c r="F42" s="213">
        <v>104773181</v>
      </c>
      <c r="G42" s="98">
        <v>0</v>
      </c>
      <c r="H42" s="59">
        <f>F42+G42</f>
        <v>104773181</v>
      </c>
      <c r="I42" s="214"/>
      <c r="J42" s="103"/>
      <c r="K42" s="99"/>
      <c r="L42" s="97"/>
      <c r="M42" s="101"/>
      <c r="N42" s="99"/>
      <c r="O42" s="97"/>
      <c r="P42" s="101"/>
      <c r="Q42" s="215"/>
      <c r="R42" s="216"/>
      <c r="S42" s="101"/>
      <c r="T42" s="59">
        <f>R42+S42</f>
        <v>0</v>
      </c>
      <c r="U42" s="216">
        <v>27534976</v>
      </c>
      <c r="V42" s="217">
        <v>-9807813</v>
      </c>
      <c r="W42" s="59">
        <f>U42+V42</f>
        <v>17727163</v>
      </c>
      <c r="X42" s="216">
        <v>76840524</v>
      </c>
      <c r="Y42" s="217">
        <v>9807813</v>
      </c>
      <c r="Z42" s="59">
        <f>X42+Y42</f>
        <v>86648337</v>
      </c>
      <c r="AA42" s="97">
        <v>0</v>
      </c>
      <c r="AB42" s="101">
        <v>0</v>
      </c>
      <c r="AC42" s="59">
        <f>AA42+AB42</f>
        <v>0</v>
      </c>
      <c r="AD42" s="97">
        <v>0</v>
      </c>
      <c r="AE42" s="101">
        <v>0</v>
      </c>
      <c r="AF42" s="59">
        <f>AD42+AE42</f>
        <v>0</v>
      </c>
      <c r="AG42" s="97">
        <v>0</v>
      </c>
      <c r="AH42" s="101">
        <v>0</v>
      </c>
      <c r="AI42" s="99">
        <v>0</v>
      </c>
      <c r="AJ42" s="97">
        <v>0</v>
      </c>
      <c r="AK42" s="101">
        <v>0</v>
      </c>
      <c r="AL42" s="99">
        <v>0</v>
      </c>
      <c r="AM42" s="97">
        <v>0</v>
      </c>
      <c r="AN42" s="101">
        <v>0</v>
      </c>
      <c r="AO42" s="99">
        <v>0</v>
      </c>
      <c r="AP42" s="97">
        <v>0</v>
      </c>
      <c r="AQ42" s="101">
        <v>0</v>
      </c>
      <c r="AR42" s="99">
        <v>0</v>
      </c>
      <c r="AS42" s="97">
        <v>0</v>
      </c>
      <c r="AT42" s="101">
        <v>0</v>
      </c>
      <c r="AU42" s="99">
        <v>0</v>
      </c>
      <c r="AV42" s="97">
        <v>0</v>
      </c>
      <c r="AW42" s="101">
        <v>0</v>
      </c>
      <c r="AX42" s="99">
        <v>0</v>
      </c>
      <c r="AY42" s="97">
        <v>0</v>
      </c>
      <c r="AZ42" s="101">
        <v>0</v>
      </c>
      <c r="BA42" s="99">
        <v>0</v>
      </c>
      <c r="BB42" s="97">
        <v>0</v>
      </c>
      <c r="BC42" s="101">
        <v>0</v>
      </c>
      <c r="BD42" s="99">
        <v>0</v>
      </c>
      <c r="BE42" s="97">
        <v>0</v>
      </c>
      <c r="BF42" s="101">
        <v>0</v>
      </c>
      <c r="BG42" s="215">
        <v>0</v>
      </c>
      <c r="BH42" s="177">
        <f>I42+L42+O42+R42+U42+X42+AA42+AD42+AG42+AJ42+AM42</f>
        <v>104375500</v>
      </c>
      <c r="BI42" s="179">
        <f t="shared" si="37"/>
        <v>0</v>
      </c>
      <c r="BJ42" s="218">
        <f t="shared" si="37"/>
        <v>104375500</v>
      </c>
      <c r="BK42" s="219">
        <v>397681</v>
      </c>
      <c r="BL42" s="179">
        <v>0</v>
      </c>
      <c r="BM42" s="218">
        <f>BL42+BK42</f>
        <v>397681</v>
      </c>
      <c r="BN42" s="220">
        <f>BM42+BJ42</f>
        <v>104773181</v>
      </c>
      <c r="BO42" s="155">
        <f t="shared" si="0"/>
        <v>397681</v>
      </c>
      <c r="BQ42" s="156">
        <f t="shared" si="38"/>
        <v>0</v>
      </c>
      <c r="BR42" s="110"/>
    </row>
    <row r="43" spans="1:70" ht="32.25" customHeight="1">
      <c r="A43" s="368"/>
      <c r="B43" s="329"/>
      <c r="C43" s="348"/>
      <c r="D43" s="136" t="s">
        <v>43</v>
      </c>
      <c r="E43" s="373"/>
      <c r="F43" s="221">
        <v>7376993</v>
      </c>
      <c r="G43" s="96">
        <v>0</v>
      </c>
      <c r="H43" s="59">
        <f>F43+G43</f>
        <v>7376993</v>
      </c>
      <c r="I43" s="222"/>
      <c r="J43" s="102"/>
      <c r="K43" s="59"/>
      <c r="L43" s="60"/>
      <c r="M43" s="102"/>
      <c r="N43" s="59">
        <f>M43+L43</f>
        <v>0</v>
      </c>
      <c r="O43" s="60"/>
      <c r="P43" s="100"/>
      <c r="Q43" s="223"/>
      <c r="R43" s="224"/>
      <c r="S43" s="96"/>
      <c r="T43" s="59">
        <f>R43+S43</f>
        <v>0</v>
      </c>
      <c r="U43" s="224">
        <v>6208110</v>
      </c>
      <c r="V43" s="96">
        <v>0</v>
      </c>
      <c r="W43" s="59">
        <f>U43+V43</f>
        <v>6208110</v>
      </c>
      <c r="X43" s="224">
        <v>794250</v>
      </c>
      <c r="Y43" s="96">
        <v>0</v>
      </c>
      <c r="Z43" s="59">
        <f>X43+Y43</f>
        <v>794250</v>
      </c>
      <c r="AA43" s="60">
        <v>0</v>
      </c>
      <c r="AB43" s="96">
        <v>0</v>
      </c>
      <c r="AC43" s="59">
        <f>AA43+AB43</f>
        <v>0</v>
      </c>
      <c r="AD43" s="60">
        <v>0</v>
      </c>
      <c r="AE43" s="96">
        <v>0</v>
      </c>
      <c r="AF43" s="59">
        <f>AD43+AE43</f>
        <v>0</v>
      </c>
      <c r="AG43" s="60">
        <v>0</v>
      </c>
      <c r="AH43" s="96">
        <v>0</v>
      </c>
      <c r="AI43" s="59">
        <v>0</v>
      </c>
      <c r="AJ43" s="60">
        <v>0</v>
      </c>
      <c r="AK43" s="96">
        <v>0</v>
      </c>
      <c r="AL43" s="59">
        <v>0</v>
      </c>
      <c r="AM43" s="60">
        <v>0</v>
      </c>
      <c r="AN43" s="96">
        <v>0</v>
      </c>
      <c r="AO43" s="59">
        <v>0</v>
      </c>
      <c r="AP43" s="60">
        <v>0</v>
      </c>
      <c r="AQ43" s="96">
        <v>0</v>
      </c>
      <c r="AR43" s="59">
        <v>0</v>
      </c>
      <c r="AS43" s="60">
        <v>0</v>
      </c>
      <c r="AT43" s="96">
        <v>0</v>
      </c>
      <c r="AU43" s="59">
        <v>0</v>
      </c>
      <c r="AV43" s="60">
        <v>0</v>
      </c>
      <c r="AW43" s="96">
        <v>0</v>
      </c>
      <c r="AX43" s="59">
        <v>0</v>
      </c>
      <c r="AY43" s="60">
        <v>0</v>
      </c>
      <c r="AZ43" s="96">
        <v>0</v>
      </c>
      <c r="BA43" s="59">
        <v>0</v>
      </c>
      <c r="BB43" s="60">
        <v>0</v>
      </c>
      <c r="BC43" s="96">
        <v>0</v>
      </c>
      <c r="BD43" s="59">
        <v>0</v>
      </c>
      <c r="BE43" s="60">
        <v>0</v>
      </c>
      <c r="BF43" s="96">
        <v>0</v>
      </c>
      <c r="BG43" s="223">
        <v>0</v>
      </c>
      <c r="BH43" s="177">
        <f>I43+L43+O43+R43+U43+X43+AA43+AD43+AG43+AJ43+AM43</f>
        <v>7002360</v>
      </c>
      <c r="BI43" s="179">
        <f t="shared" si="37"/>
        <v>0</v>
      </c>
      <c r="BJ43" s="218">
        <f t="shared" si="37"/>
        <v>7002360</v>
      </c>
      <c r="BK43" s="225">
        <v>374633</v>
      </c>
      <c r="BL43" s="226">
        <v>0</v>
      </c>
      <c r="BM43" s="227">
        <f>BL43+BK43</f>
        <v>374633</v>
      </c>
      <c r="BN43" s="228">
        <f>BM43+BJ43</f>
        <v>7376993</v>
      </c>
      <c r="BO43" s="155">
        <f t="shared" si="0"/>
        <v>374633</v>
      </c>
      <c r="BQ43" s="156">
        <f t="shared" si="38"/>
        <v>0</v>
      </c>
      <c r="BR43" s="110"/>
    </row>
    <row r="44" spans="1:70" s="66" customFormat="1" ht="32.25" customHeight="1" thickBot="1">
      <c r="A44" s="369"/>
      <c r="B44" s="371"/>
      <c r="C44" s="349"/>
      <c r="D44" s="358" t="s">
        <v>25</v>
      </c>
      <c r="E44" s="359"/>
      <c r="F44" s="130">
        <f t="shared" ref="F44:BG44" si="39">F41+F43+F42</f>
        <v>162924225</v>
      </c>
      <c r="G44" s="131">
        <f t="shared" si="39"/>
        <v>0</v>
      </c>
      <c r="H44" s="132">
        <f t="shared" si="39"/>
        <v>162924225</v>
      </c>
      <c r="I44" s="229">
        <f t="shared" si="39"/>
        <v>0</v>
      </c>
      <c r="J44" s="131">
        <f t="shared" si="39"/>
        <v>0</v>
      </c>
      <c r="K44" s="132">
        <f t="shared" si="39"/>
        <v>0</v>
      </c>
      <c r="L44" s="130">
        <f t="shared" si="39"/>
        <v>0</v>
      </c>
      <c r="M44" s="131">
        <f t="shared" si="39"/>
        <v>0</v>
      </c>
      <c r="N44" s="132">
        <f t="shared" si="39"/>
        <v>0</v>
      </c>
      <c r="O44" s="130">
        <f t="shared" si="39"/>
        <v>0</v>
      </c>
      <c r="P44" s="131">
        <f t="shared" si="39"/>
        <v>0</v>
      </c>
      <c r="Q44" s="230">
        <f t="shared" si="39"/>
        <v>0</v>
      </c>
      <c r="R44" s="229">
        <f t="shared" si="39"/>
        <v>0</v>
      </c>
      <c r="S44" s="131">
        <f t="shared" si="39"/>
        <v>0</v>
      </c>
      <c r="T44" s="132">
        <f t="shared" si="39"/>
        <v>0</v>
      </c>
      <c r="U44" s="229">
        <f t="shared" si="39"/>
        <v>60800000</v>
      </c>
      <c r="V44" s="131">
        <f t="shared" si="39"/>
        <v>-14400000</v>
      </c>
      <c r="W44" s="132">
        <f t="shared" si="39"/>
        <v>46400000</v>
      </c>
      <c r="X44" s="229">
        <f t="shared" si="39"/>
        <v>100555545</v>
      </c>
      <c r="Y44" s="131">
        <f t="shared" si="39"/>
        <v>14400000</v>
      </c>
      <c r="Z44" s="132">
        <f t="shared" si="39"/>
        <v>114955545</v>
      </c>
      <c r="AA44" s="130">
        <f t="shared" si="39"/>
        <v>0</v>
      </c>
      <c r="AB44" s="131">
        <f t="shared" si="39"/>
        <v>0</v>
      </c>
      <c r="AC44" s="132">
        <f t="shared" si="39"/>
        <v>0</v>
      </c>
      <c r="AD44" s="231">
        <f t="shared" si="39"/>
        <v>0</v>
      </c>
      <c r="AE44" s="232">
        <f t="shared" si="39"/>
        <v>0</v>
      </c>
      <c r="AF44" s="132">
        <f t="shared" si="39"/>
        <v>0</v>
      </c>
      <c r="AG44" s="130">
        <f t="shared" si="39"/>
        <v>0</v>
      </c>
      <c r="AH44" s="131">
        <f t="shared" si="39"/>
        <v>0</v>
      </c>
      <c r="AI44" s="132">
        <f t="shared" si="39"/>
        <v>0</v>
      </c>
      <c r="AJ44" s="130">
        <f t="shared" si="39"/>
        <v>0</v>
      </c>
      <c r="AK44" s="131">
        <f t="shared" si="39"/>
        <v>0</v>
      </c>
      <c r="AL44" s="132">
        <f t="shared" si="39"/>
        <v>0</v>
      </c>
      <c r="AM44" s="130">
        <f t="shared" si="39"/>
        <v>0</v>
      </c>
      <c r="AN44" s="131">
        <f t="shared" si="39"/>
        <v>0</v>
      </c>
      <c r="AO44" s="132">
        <f t="shared" si="39"/>
        <v>0</v>
      </c>
      <c r="AP44" s="199">
        <f t="shared" si="39"/>
        <v>0</v>
      </c>
      <c r="AQ44" s="200">
        <f t="shared" si="39"/>
        <v>0</v>
      </c>
      <c r="AR44" s="201">
        <f t="shared" si="39"/>
        <v>0</v>
      </c>
      <c r="AS44" s="130">
        <f t="shared" si="39"/>
        <v>0</v>
      </c>
      <c r="AT44" s="131">
        <f t="shared" si="39"/>
        <v>0</v>
      </c>
      <c r="AU44" s="132">
        <f t="shared" si="39"/>
        <v>0</v>
      </c>
      <c r="AV44" s="130">
        <f t="shared" si="39"/>
        <v>0</v>
      </c>
      <c r="AW44" s="131">
        <f t="shared" si="39"/>
        <v>0</v>
      </c>
      <c r="AX44" s="132">
        <f t="shared" si="39"/>
        <v>0</v>
      </c>
      <c r="AY44" s="130">
        <f t="shared" si="39"/>
        <v>0</v>
      </c>
      <c r="AZ44" s="131">
        <f t="shared" si="39"/>
        <v>0</v>
      </c>
      <c r="BA44" s="132">
        <f t="shared" si="39"/>
        <v>0</v>
      </c>
      <c r="BB44" s="130">
        <f t="shared" si="39"/>
        <v>0</v>
      </c>
      <c r="BC44" s="131">
        <f t="shared" si="39"/>
        <v>0</v>
      </c>
      <c r="BD44" s="132">
        <f t="shared" si="39"/>
        <v>0</v>
      </c>
      <c r="BE44" s="130">
        <f t="shared" si="39"/>
        <v>0</v>
      </c>
      <c r="BF44" s="131">
        <f t="shared" si="39"/>
        <v>0</v>
      </c>
      <c r="BG44" s="230">
        <f t="shared" si="39"/>
        <v>0</v>
      </c>
      <c r="BH44" s="199">
        <f t="shared" ref="BH44:BN44" si="40">BH41+BH42+BH43</f>
        <v>161355545</v>
      </c>
      <c r="BI44" s="200">
        <f t="shared" si="40"/>
        <v>0</v>
      </c>
      <c r="BJ44" s="201">
        <f t="shared" si="40"/>
        <v>161355545</v>
      </c>
      <c r="BK44" s="229">
        <f t="shared" si="40"/>
        <v>1568680</v>
      </c>
      <c r="BL44" s="131">
        <f t="shared" si="40"/>
        <v>0</v>
      </c>
      <c r="BM44" s="132">
        <f t="shared" si="40"/>
        <v>1568680</v>
      </c>
      <c r="BN44" s="233">
        <f t="shared" si="40"/>
        <v>162924225</v>
      </c>
      <c r="BO44" s="155">
        <f t="shared" si="0"/>
        <v>1568680</v>
      </c>
      <c r="BQ44" s="156">
        <f t="shared" si="38"/>
        <v>0</v>
      </c>
      <c r="BR44" s="54"/>
    </row>
    <row r="45" spans="1:70" s="66" customFormat="1" ht="32.25" customHeight="1">
      <c r="A45" s="360">
        <v>7</v>
      </c>
      <c r="B45" s="338" t="s">
        <v>65</v>
      </c>
      <c r="C45" s="363" t="s">
        <v>66</v>
      </c>
      <c r="D45" s="133" t="s">
        <v>41</v>
      </c>
      <c r="E45" s="334" t="s">
        <v>42</v>
      </c>
      <c r="F45" s="61">
        <v>19250947</v>
      </c>
      <c r="G45" s="62">
        <v>3644931</v>
      </c>
      <c r="H45" s="63">
        <f>F45+G45</f>
        <v>22895878</v>
      </c>
      <c r="I45" s="61"/>
      <c r="J45" s="64"/>
      <c r="K45" s="63">
        <f>J45+I45</f>
        <v>0</v>
      </c>
      <c r="L45" s="61"/>
      <c r="M45" s="64"/>
      <c r="N45" s="63">
        <f>M45+L45</f>
        <v>0</v>
      </c>
      <c r="O45" s="61"/>
      <c r="P45" s="64"/>
      <c r="Q45" s="63"/>
      <c r="R45" s="61"/>
      <c r="S45" s="62"/>
      <c r="T45" s="63">
        <f>R45+S45</f>
        <v>0</v>
      </c>
      <c r="U45" s="61">
        <v>18508794</v>
      </c>
      <c r="V45" s="62">
        <v>-7012040</v>
      </c>
      <c r="W45" s="63">
        <f>U45+V45</f>
        <v>11496754</v>
      </c>
      <c r="X45" s="61">
        <v>487153</v>
      </c>
      <c r="Y45" s="62">
        <v>10656971</v>
      </c>
      <c r="Z45" s="63">
        <f>X45+Y45</f>
        <v>11144124</v>
      </c>
      <c r="AA45" s="61">
        <v>0</v>
      </c>
      <c r="AB45" s="62">
        <v>0</v>
      </c>
      <c r="AC45" s="234">
        <f>AA45+AB45</f>
        <v>0</v>
      </c>
      <c r="AD45" s="61">
        <v>0</v>
      </c>
      <c r="AE45" s="62">
        <v>0</v>
      </c>
      <c r="AF45" s="234">
        <f>AD45+AE45</f>
        <v>0</v>
      </c>
      <c r="AG45" s="61">
        <v>0</v>
      </c>
      <c r="AH45" s="64">
        <v>0</v>
      </c>
      <c r="AI45" s="234">
        <f>AG45+AH45</f>
        <v>0</v>
      </c>
      <c r="AJ45" s="61">
        <v>0</v>
      </c>
      <c r="AK45" s="64">
        <v>0</v>
      </c>
      <c r="AL45" s="234">
        <f>AJ45+AK45</f>
        <v>0</v>
      </c>
      <c r="AM45" s="61">
        <v>0</v>
      </c>
      <c r="AN45" s="64">
        <v>0</v>
      </c>
      <c r="AO45" s="234">
        <f>AM45+AN45</f>
        <v>0</v>
      </c>
      <c r="AP45" s="61">
        <v>0</v>
      </c>
      <c r="AQ45" s="64">
        <v>0</v>
      </c>
      <c r="AR45" s="234">
        <f>AP45+AQ45</f>
        <v>0</v>
      </c>
      <c r="AS45" s="61">
        <v>0</v>
      </c>
      <c r="AT45" s="64">
        <v>0</v>
      </c>
      <c r="AU45" s="234">
        <f>AS45+AT45</f>
        <v>0</v>
      </c>
      <c r="AV45" s="61">
        <v>0</v>
      </c>
      <c r="AW45" s="64">
        <v>0</v>
      </c>
      <c r="AX45" s="234">
        <f>AV45+AW45</f>
        <v>0</v>
      </c>
      <c r="AY45" s="61">
        <v>0</v>
      </c>
      <c r="AZ45" s="64">
        <v>0</v>
      </c>
      <c r="BA45" s="234">
        <f>AY45+AZ45</f>
        <v>0</v>
      </c>
      <c r="BB45" s="61">
        <v>0</v>
      </c>
      <c r="BC45" s="64">
        <v>0</v>
      </c>
      <c r="BD45" s="234">
        <f>BB45+BC45</f>
        <v>0</v>
      </c>
      <c r="BE45" s="61">
        <v>0</v>
      </c>
      <c r="BF45" s="64">
        <v>0</v>
      </c>
      <c r="BG45" s="234">
        <f>BE45+BF45</f>
        <v>0</v>
      </c>
      <c r="BH45" s="65">
        <f>I45+L45+O45+R45+U45+X45+AA45+AD45+AG45+AJ45+AM45</f>
        <v>18995947</v>
      </c>
      <c r="BI45" s="235">
        <f t="shared" ref="BI45:BJ46" si="41">J45+M45+P45+S45+V45+Y45+AB45+AE45+AH45+AK45+AN45</f>
        <v>3644931</v>
      </c>
      <c r="BJ45" s="63">
        <f t="shared" si="41"/>
        <v>22640878</v>
      </c>
      <c r="BK45" s="65">
        <v>255000</v>
      </c>
      <c r="BL45" s="62">
        <v>0</v>
      </c>
      <c r="BM45" s="63">
        <f>BL45+BK45</f>
        <v>255000</v>
      </c>
      <c r="BN45" s="154">
        <f>BM45+BJ45</f>
        <v>22895878</v>
      </c>
      <c r="BO45" s="155">
        <f t="shared" ref="BO45:BO59" si="42">F45-BH45</f>
        <v>255000</v>
      </c>
      <c r="BP45" s="155"/>
      <c r="BQ45" s="156">
        <f t="shared" si="38"/>
        <v>0</v>
      </c>
    </row>
    <row r="46" spans="1:70" s="66" customFormat="1" ht="32.25" customHeight="1">
      <c r="A46" s="361"/>
      <c r="B46" s="339"/>
      <c r="C46" s="364"/>
      <c r="D46" s="138" t="s">
        <v>37</v>
      </c>
      <c r="E46" s="366"/>
      <c r="F46" s="67">
        <v>34156244</v>
      </c>
      <c r="G46" s="68">
        <v>-3644931</v>
      </c>
      <c r="H46" s="69">
        <f>F46+G46</f>
        <v>30511313</v>
      </c>
      <c r="I46" s="70"/>
      <c r="J46" s="71"/>
      <c r="K46" s="72"/>
      <c r="L46" s="70"/>
      <c r="M46" s="71"/>
      <c r="N46" s="72"/>
      <c r="O46" s="70"/>
      <c r="P46" s="71"/>
      <c r="Q46" s="72"/>
      <c r="R46" s="67"/>
      <c r="S46" s="73"/>
      <c r="T46" s="69">
        <f>R46+S46</f>
        <v>0</v>
      </c>
      <c r="U46" s="67">
        <v>7538792</v>
      </c>
      <c r="V46" s="68">
        <f>-1237419-2531791</f>
        <v>-3769210</v>
      </c>
      <c r="W46" s="69">
        <f>U46+V46</f>
        <v>3769582</v>
      </c>
      <c r="X46" s="67">
        <v>26572452</v>
      </c>
      <c r="Y46" s="68">
        <v>124279</v>
      </c>
      <c r="Z46" s="69">
        <f>X46+Y46</f>
        <v>26696731</v>
      </c>
      <c r="AA46" s="67">
        <v>0</v>
      </c>
      <c r="AB46" s="73">
        <v>0</v>
      </c>
      <c r="AC46" s="74">
        <v>0</v>
      </c>
      <c r="AD46" s="67">
        <v>0</v>
      </c>
      <c r="AE46" s="73">
        <v>0</v>
      </c>
      <c r="AF46" s="74">
        <v>0</v>
      </c>
      <c r="AG46" s="67">
        <v>0</v>
      </c>
      <c r="AH46" s="75">
        <v>0</v>
      </c>
      <c r="AI46" s="74">
        <v>0</v>
      </c>
      <c r="AJ46" s="67">
        <v>0</v>
      </c>
      <c r="AK46" s="75">
        <v>0</v>
      </c>
      <c r="AL46" s="74">
        <v>0</v>
      </c>
      <c r="AM46" s="67">
        <v>0</v>
      </c>
      <c r="AN46" s="75">
        <v>0</v>
      </c>
      <c r="AO46" s="74">
        <v>0</v>
      </c>
      <c r="AP46" s="67">
        <v>0</v>
      </c>
      <c r="AQ46" s="75">
        <v>0</v>
      </c>
      <c r="AR46" s="74">
        <v>0</v>
      </c>
      <c r="AS46" s="67">
        <v>0</v>
      </c>
      <c r="AT46" s="75">
        <v>0</v>
      </c>
      <c r="AU46" s="74">
        <v>0</v>
      </c>
      <c r="AV46" s="67">
        <v>0</v>
      </c>
      <c r="AW46" s="75">
        <v>0</v>
      </c>
      <c r="AX46" s="74">
        <v>0</v>
      </c>
      <c r="AY46" s="67">
        <v>0</v>
      </c>
      <c r="AZ46" s="75">
        <v>0</v>
      </c>
      <c r="BA46" s="74">
        <v>0</v>
      </c>
      <c r="BB46" s="67">
        <v>0</v>
      </c>
      <c r="BC46" s="75">
        <v>0</v>
      </c>
      <c r="BD46" s="74">
        <v>0</v>
      </c>
      <c r="BE46" s="67">
        <v>0</v>
      </c>
      <c r="BF46" s="75">
        <v>0</v>
      </c>
      <c r="BG46" s="74">
        <v>0</v>
      </c>
      <c r="BH46" s="76">
        <f>I46+L46+O46+R46+U46+X46+AA46+AD46+AG46+AJ46+AM46</f>
        <v>34111244</v>
      </c>
      <c r="BI46" s="77">
        <f t="shared" si="41"/>
        <v>-3644931</v>
      </c>
      <c r="BJ46" s="69">
        <f t="shared" si="41"/>
        <v>30466313</v>
      </c>
      <c r="BK46" s="76">
        <v>45000</v>
      </c>
      <c r="BL46" s="73">
        <v>0</v>
      </c>
      <c r="BM46" s="69">
        <f>BL46+BK46</f>
        <v>45000</v>
      </c>
      <c r="BN46" s="236">
        <f>BM46+BJ46</f>
        <v>30511313</v>
      </c>
      <c r="BO46" s="155">
        <f t="shared" si="42"/>
        <v>45000</v>
      </c>
      <c r="BP46" s="155"/>
      <c r="BQ46" s="156">
        <f t="shared" si="38"/>
        <v>0</v>
      </c>
    </row>
    <row r="47" spans="1:70" s="66" customFormat="1" ht="32.25" customHeight="1" thickBot="1">
      <c r="A47" s="362"/>
      <c r="B47" s="346"/>
      <c r="C47" s="365"/>
      <c r="D47" s="336" t="s">
        <v>25</v>
      </c>
      <c r="E47" s="337"/>
      <c r="F47" s="160">
        <f>F45+F46</f>
        <v>53407191</v>
      </c>
      <c r="G47" s="158">
        <f t="shared" ref="G47:BN47" si="43">G45+G46</f>
        <v>0</v>
      </c>
      <c r="H47" s="161">
        <f t="shared" si="43"/>
        <v>53407191</v>
      </c>
      <c r="I47" s="160">
        <f t="shared" si="43"/>
        <v>0</v>
      </c>
      <c r="J47" s="158">
        <f t="shared" si="43"/>
        <v>0</v>
      </c>
      <c r="K47" s="161">
        <f t="shared" si="43"/>
        <v>0</v>
      </c>
      <c r="L47" s="160">
        <f t="shared" si="43"/>
        <v>0</v>
      </c>
      <c r="M47" s="158">
        <f t="shared" si="43"/>
        <v>0</v>
      </c>
      <c r="N47" s="161">
        <f t="shared" si="43"/>
        <v>0</v>
      </c>
      <c r="O47" s="160">
        <f t="shared" si="43"/>
        <v>0</v>
      </c>
      <c r="P47" s="158">
        <f t="shared" si="43"/>
        <v>0</v>
      </c>
      <c r="Q47" s="161">
        <f t="shared" si="43"/>
        <v>0</v>
      </c>
      <c r="R47" s="160">
        <f t="shared" si="43"/>
        <v>0</v>
      </c>
      <c r="S47" s="158">
        <f t="shared" si="43"/>
        <v>0</v>
      </c>
      <c r="T47" s="161">
        <f t="shared" si="43"/>
        <v>0</v>
      </c>
      <c r="U47" s="160">
        <f t="shared" si="43"/>
        <v>26047586</v>
      </c>
      <c r="V47" s="158">
        <f t="shared" si="43"/>
        <v>-10781250</v>
      </c>
      <c r="W47" s="161">
        <f t="shared" si="43"/>
        <v>15266336</v>
      </c>
      <c r="X47" s="160">
        <f t="shared" si="43"/>
        <v>27059605</v>
      </c>
      <c r="Y47" s="158">
        <f t="shared" si="43"/>
        <v>10781250</v>
      </c>
      <c r="Z47" s="161">
        <f t="shared" si="43"/>
        <v>37840855</v>
      </c>
      <c r="AA47" s="160">
        <f t="shared" si="43"/>
        <v>0</v>
      </c>
      <c r="AB47" s="158">
        <f t="shared" si="43"/>
        <v>0</v>
      </c>
      <c r="AC47" s="161">
        <f t="shared" si="43"/>
        <v>0</v>
      </c>
      <c r="AD47" s="160">
        <f t="shared" si="43"/>
        <v>0</v>
      </c>
      <c r="AE47" s="158">
        <f t="shared" si="43"/>
        <v>0</v>
      </c>
      <c r="AF47" s="161">
        <f t="shared" si="43"/>
        <v>0</v>
      </c>
      <c r="AG47" s="160">
        <f t="shared" si="43"/>
        <v>0</v>
      </c>
      <c r="AH47" s="158">
        <f t="shared" si="43"/>
        <v>0</v>
      </c>
      <c r="AI47" s="161">
        <f t="shared" si="43"/>
        <v>0</v>
      </c>
      <c r="AJ47" s="160">
        <f t="shared" si="43"/>
        <v>0</v>
      </c>
      <c r="AK47" s="158">
        <f t="shared" si="43"/>
        <v>0</v>
      </c>
      <c r="AL47" s="161">
        <f t="shared" si="43"/>
        <v>0</v>
      </c>
      <c r="AM47" s="160">
        <f t="shared" si="43"/>
        <v>0</v>
      </c>
      <c r="AN47" s="158">
        <f t="shared" si="43"/>
        <v>0</v>
      </c>
      <c r="AO47" s="161">
        <f t="shared" si="43"/>
        <v>0</v>
      </c>
      <c r="AP47" s="160">
        <f t="shared" si="43"/>
        <v>0</v>
      </c>
      <c r="AQ47" s="158">
        <f t="shared" si="43"/>
        <v>0</v>
      </c>
      <c r="AR47" s="161">
        <f t="shared" si="43"/>
        <v>0</v>
      </c>
      <c r="AS47" s="160">
        <f t="shared" si="43"/>
        <v>0</v>
      </c>
      <c r="AT47" s="158">
        <f t="shared" si="43"/>
        <v>0</v>
      </c>
      <c r="AU47" s="161">
        <f t="shared" si="43"/>
        <v>0</v>
      </c>
      <c r="AV47" s="160">
        <f t="shared" si="43"/>
        <v>0</v>
      </c>
      <c r="AW47" s="158">
        <f t="shared" si="43"/>
        <v>0</v>
      </c>
      <c r="AX47" s="161">
        <f t="shared" si="43"/>
        <v>0</v>
      </c>
      <c r="AY47" s="160">
        <f t="shared" si="43"/>
        <v>0</v>
      </c>
      <c r="AZ47" s="158">
        <f t="shared" si="43"/>
        <v>0</v>
      </c>
      <c r="BA47" s="161">
        <f t="shared" si="43"/>
        <v>0</v>
      </c>
      <c r="BB47" s="160">
        <f t="shared" si="43"/>
        <v>0</v>
      </c>
      <c r="BC47" s="158">
        <f t="shared" si="43"/>
        <v>0</v>
      </c>
      <c r="BD47" s="161">
        <f t="shared" si="43"/>
        <v>0</v>
      </c>
      <c r="BE47" s="160">
        <f t="shared" si="43"/>
        <v>0</v>
      </c>
      <c r="BF47" s="158">
        <f t="shared" si="43"/>
        <v>0</v>
      </c>
      <c r="BG47" s="161">
        <f t="shared" si="43"/>
        <v>0</v>
      </c>
      <c r="BH47" s="237">
        <f t="shared" si="43"/>
        <v>53107191</v>
      </c>
      <c r="BI47" s="238">
        <f t="shared" si="43"/>
        <v>0</v>
      </c>
      <c r="BJ47" s="239">
        <f t="shared" si="43"/>
        <v>53107191</v>
      </c>
      <c r="BK47" s="237">
        <f t="shared" si="43"/>
        <v>300000</v>
      </c>
      <c r="BL47" s="238">
        <f>BL45+BL46</f>
        <v>0</v>
      </c>
      <c r="BM47" s="239">
        <f t="shared" si="43"/>
        <v>300000</v>
      </c>
      <c r="BN47" s="240">
        <f t="shared" si="43"/>
        <v>53407191</v>
      </c>
      <c r="BO47" s="155">
        <f t="shared" si="42"/>
        <v>300000</v>
      </c>
      <c r="BP47" s="155"/>
      <c r="BQ47" s="156">
        <f t="shared" si="38"/>
        <v>0</v>
      </c>
    </row>
    <row r="48" spans="1:70" s="66" customFormat="1" ht="32.25" customHeight="1">
      <c r="A48" s="360">
        <v>8</v>
      </c>
      <c r="B48" s="338" t="s">
        <v>65</v>
      </c>
      <c r="C48" s="363" t="s">
        <v>67</v>
      </c>
      <c r="D48" s="133" t="s">
        <v>41</v>
      </c>
      <c r="E48" s="334" t="s">
        <v>42</v>
      </c>
      <c r="F48" s="61">
        <v>95451475</v>
      </c>
      <c r="G48" s="62">
        <v>0</v>
      </c>
      <c r="H48" s="63">
        <f>F48+G48</f>
        <v>95451475</v>
      </c>
      <c r="I48" s="61"/>
      <c r="J48" s="64"/>
      <c r="K48" s="63">
        <f>J48+I48</f>
        <v>0</v>
      </c>
      <c r="L48" s="61"/>
      <c r="M48" s="64"/>
      <c r="N48" s="63">
        <f>M48+L48</f>
        <v>0</v>
      </c>
      <c r="O48" s="61"/>
      <c r="P48" s="64"/>
      <c r="Q48" s="63"/>
      <c r="R48" s="61"/>
      <c r="S48" s="62"/>
      <c r="T48" s="63">
        <f>R48+S48</f>
        <v>0</v>
      </c>
      <c r="U48" s="61">
        <v>36303127</v>
      </c>
      <c r="V48" s="62">
        <v>-13626808</v>
      </c>
      <c r="W48" s="63">
        <f>U48+V48</f>
        <v>22676319</v>
      </c>
      <c r="X48" s="61">
        <v>59148348</v>
      </c>
      <c r="Y48" s="62">
        <v>13626808</v>
      </c>
      <c r="Z48" s="63">
        <f>X48+Y48</f>
        <v>72775156</v>
      </c>
      <c r="AA48" s="61">
        <v>0</v>
      </c>
      <c r="AB48" s="62">
        <v>0</v>
      </c>
      <c r="AC48" s="234">
        <f>AA48+AB48</f>
        <v>0</v>
      </c>
      <c r="AD48" s="61">
        <v>0</v>
      </c>
      <c r="AE48" s="62">
        <v>0</v>
      </c>
      <c r="AF48" s="234">
        <f>AD48+AE48</f>
        <v>0</v>
      </c>
      <c r="AG48" s="61">
        <v>0</v>
      </c>
      <c r="AH48" s="64">
        <v>0</v>
      </c>
      <c r="AI48" s="234">
        <f>AG48+AH48</f>
        <v>0</v>
      </c>
      <c r="AJ48" s="61">
        <v>0</v>
      </c>
      <c r="AK48" s="64">
        <v>0</v>
      </c>
      <c r="AL48" s="234">
        <f>AJ48+AK48</f>
        <v>0</v>
      </c>
      <c r="AM48" s="61">
        <v>0</v>
      </c>
      <c r="AN48" s="64">
        <v>0</v>
      </c>
      <c r="AO48" s="234">
        <f>AM48+AN48</f>
        <v>0</v>
      </c>
      <c r="AP48" s="61">
        <v>0</v>
      </c>
      <c r="AQ48" s="64">
        <v>0</v>
      </c>
      <c r="AR48" s="234">
        <f>AP48+AQ48</f>
        <v>0</v>
      </c>
      <c r="AS48" s="61">
        <v>0</v>
      </c>
      <c r="AT48" s="64">
        <v>0</v>
      </c>
      <c r="AU48" s="234">
        <f>AS48+AT48</f>
        <v>0</v>
      </c>
      <c r="AV48" s="61">
        <v>0</v>
      </c>
      <c r="AW48" s="64">
        <v>0</v>
      </c>
      <c r="AX48" s="234">
        <f>AV48+AW48</f>
        <v>0</v>
      </c>
      <c r="AY48" s="61">
        <v>0</v>
      </c>
      <c r="AZ48" s="64">
        <v>0</v>
      </c>
      <c r="BA48" s="234">
        <f>AY48+AZ48</f>
        <v>0</v>
      </c>
      <c r="BB48" s="61">
        <v>0</v>
      </c>
      <c r="BC48" s="64">
        <v>0</v>
      </c>
      <c r="BD48" s="234">
        <f>BB48+BC48</f>
        <v>0</v>
      </c>
      <c r="BE48" s="61">
        <v>0</v>
      </c>
      <c r="BF48" s="64">
        <v>0</v>
      </c>
      <c r="BG48" s="234">
        <f>BE48+BF48</f>
        <v>0</v>
      </c>
      <c r="BH48" s="65">
        <f>I48+L48+O48+R48+U48+X48+AA48+AD48+AG48+AJ48+AM48</f>
        <v>95451475</v>
      </c>
      <c r="BI48" s="235">
        <f t="shared" ref="BI48:BJ49" si="44">J48+M48+P48+S48+V48+Y48+AB48+AE48+AH48+AK48+AN48</f>
        <v>0</v>
      </c>
      <c r="BJ48" s="63">
        <f t="shared" si="44"/>
        <v>95451475</v>
      </c>
      <c r="BK48" s="65">
        <v>0</v>
      </c>
      <c r="BL48" s="62">
        <v>0</v>
      </c>
      <c r="BM48" s="63">
        <f>BL48+BK48</f>
        <v>0</v>
      </c>
      <c r="BN48" s="154">
        <f>BM48+BJ48</f>
        <v>95451475</v>
      </c>
      <c r="BO48" s="155">
        <f t="shared" si="42"/>
        <v>0</v>
      </c>
      <c r="BP48" s="155"/>
      <c r="BQ48" s="156">
        <f t="shared" ref="BQ48:BQ53" si="45">BN48-H48</f>
        <v>0</v>
      </c>
    </row>
    <row r="49" spans="1:70" s="66" customFormat="1" ht="32.25" customHeight="1">
      <c r="A49" s="361"/>
      <c r="B49" s="339"/>
      <c r="C49" s="364"/>
      <c r="D49" s="138" t="s">
        <v>37</v>
      </c>
      <c r="E49" s="366"/>
      <c r="F49" s="67">
        <v>41548525</v>
      </c>
      <c r="G49" s="73">
        <v>0</v>
      </c>
      <c r="H49" s="69">
        <f>F49+G49</f>
        <v>41548525</v>
      </c>
      <c r="I49" s="70"/>
      <c r="J49" s="71"/>
      <c r="K49" s="72"/>
      <c r="L49" s="70"/>
      <c r="M49" s="71"/>
      <c r="N49" s="72"/>
      <c r="O49" s="70"/>
      <c r="P49" s="71"/>
      <c r="Q49" s="72"/>
      <c r="R49" s="67"/>
      <c r="S49" s="73"/>
      <c r="T49" s="69">
        <f>R49+S49</f>
        <v>0</v>
      </c>
      <c r="U49" s="67">
        <v>24561609</v>
      </c>
      <c r="V49" s="68">
        <v>-16656063</v>
      </c>
      <c r="W49" s="69">
        <f>U49+V49</f>
        <v>7905546</v>
      </c>
      <c r="X49" s="67">
        <v>11852833</v>
      </c>
      <c r="Y49" s="68">
        <v>16656063</v>
      </c>
      <c r="Z49" s="69">
        <f>X49+Y49</f>
        <v>28508896</v>
      </c>
      <c r="AA49" s="67">
        <v>0</v>
      </c>
      <c r="AB49" s="73">
        <v>0</v>
      </c>
      <c r="AC49" s="74">
        <v>0</v>
      </c>
      <c r="AD49" s="67">
        <v>0</v>
      </c>
      <c r="AE49" s="73">
        <v>0</v>
      </c>
      <c r="AF49" s="74">
        <v>0</v>
      </c>
      <c r="AG49" s="67">
        <v>0</v>
      </c>
      <c r="AH49" s="75">
        <v>0</v>
      </c>
      <c r="AI49" s="74">
        <v>0</v>
      </c>
      <c r="AJ49" s="67">
        <v>0</v>
      </c>
      <c r="AK49" s="75">
        <v>0</v>
      </c>
      <c r="AL49" s="74">
        <v>0</v>
      </c>
      <c r="AM49" s="67">
        <v>0</v>
      </c>
      <c r="AN49" s="75">
        <v>0</v>
      </c>
      <c r="AO49" s="74">
        <v>0</v>
      </c>
      <c r="AP49" s="67">
        <v>0</v>
      </c>
      <c r="AQ49" s="75">
        <v>0</v>
      </c>
      <c r="AR49" s="74">
        <v>0</v>
      </c>
      <c r="AS49" s="67">
        <v>0</v>
      </c>
      <c r="AT49" s="75">
        <v>0</v>
      </c>
      <c r="AU49" s="74">
        <v>0</v>
      </c>
      <c r="AV49" s="67">
        <v>0</v>
      </c>
      <c r="AW49" s="75">
        <v>0</v>
      </c>
      <c r="AX49" s="74">
        <v>0</v>
      </c>
      <c r="AY49" s="67">
        <v>0</v>
      </c>
      <c r="AZ49" s="75">
        <v>0</v>
      </c>
      <c r="BA49" s="74">
        <v>0</v>
      </c>
      <c r="BB49" s="67">
        <v>0</v>
      </c>
      <c r="BC49" s="75">
        <v>0</v>
      </c>
      <c r="BD49" s="74">
        <v>0</v>
      </c>
      <c r="BE49" s="67">
        <v>0</v>
      </c>
      <c r="BF49" s="75">
        <v>0</v>
      </c>
      <c r="BG49" s="74">
        <v>0</v>
      </c>
      <c r="BH49" s="76">
        <f>I49+L49+O49+R49+U49+X49+AA49+AD49+AG49+AJ49+AM49</f>
        <v>36414442</v>
      </c>
      <c r="BI49" s="78">
        <f t="shared" si="44"/>
        <v>0</v>
      </c>
      <c r="BJ49" s="69">
        <f t="shared" si="44"/>
        <v>36414442</v>
      </c>
      <c r="BK49" s="76">
        <v>5134083</v>
      </c>
      <c r="BL49" s="73">
        <v>0</v>
      </c>
      <c r="BM49" s="69">
        <f>BL49+BK49</f>
        <v>5134083</v>
      </c>
      <c r="BN49" s="236">
        <f>BM49+BJ49</f>
        <v>41548525</v>
      </c>
      <c r="BO49" s="155">
        <f t="shared" si="42"/>
        <v>5134083</v>
      </c>
      <c r="BP49" s="155"/>
      <c r="BQ49" s="156">
        <f t="shared" si="45"/>
        <v>0</v>
      </c>
    </row>
    <row r="50" spans="1:70" s="66" customFormat="1" ht="32.25" customHeight="1" thickBot="1">
      <c r="A50" s="362"/>
      <c r="B50" s="346"/>
      <c r="C50" s="365"/>
      <c r="D50" s="336" t="s">
        <v>25</v>
      </c>
      <c r="E50" s="337"/>
      <c r="F50" s="160">
        <f>F48+F49</f>
        <v>137000000</v>
      </c>
      <c r="G50" s="158">
        <f t="shared" ref="G50:BN50" si="46">G48+G49</f>
        <v>0</v>
      </c>
      <c r="H50" s="161">
        <f t="shared" si="46"/>
        <v>137000000</v>
      </c>
      <c r="I50" s="160">
        <f t="shared" si="46"/>
        <v>0</v>
      </c>
      <c r="J50" s="158">
        <f t="shared" si="46"/>
        <v>0</v>
      </c>
      <c r="K50" s="161">
        <f t="shared" si="46"/>
        <v>0</v>
      </c>
      <c r="L50" s="160">
        <f t="shared" si="46"/>
        <v>0</v>
      </c>
      <c r="M50" s="158">
        <f t="shared" si="46"/>
        <v>0</v>
      </c>
      <c r="N50" s="161">
        <f t="shared" si="46"/>
        <v>0</v>
      </c>
      <c r="O50" s="160">
        <f t="shared" si="46"/>
        <v>0</v>
      </c>
      <c r="P50" s="158">
        <f t="shared" si="46"/>
        <v>0</v>
      </c>
      <c r="Q50" s="161">
        <f t="shared" si="46"/>
        <v>0</v>
      </c>
      <c r="R50" s="160">
        <f t="shared" si="46"/>
        <v>0</v>
      </c>
      <c r="S50" s="158">
        <f t="shared" si="46"/>
        <v>0</v>
      </c>
      <c r="T50" s="161">
        <f t="shared" si="46"/>
        <v>0</v>
      </c>
      <c r="U50" s="160">
        <f t="shared" si="46"/>
        <v>60864736</v>
      </c>
      <c r="V50" s="158">
        <f t="shared" si="46"/>
        <v>-30282871</v>
      </c>
      <c r="W50" s="161">
        <f t="shared" si="46"/>
        <v>30581865</v>
      </c>
      <c r="X50" s="160">
        <f t="shared" si="46"/>
        <v>71001181</v>
      </c>
      <c r="Y50" s="158">
        <f t="shared" si="46"/>
        <v>30282871</v>
      </c>
      <c r="Z50" s="161">
        <f t="shared" si="46"/>
        <v>101284052</v>
      </c>
      <c r="AA50" s="160">
        <f t="shared" si="46"/>
        <v>0</v>
      </c>
      <c r="AB50" s="158">
        <f t="shared" si="46"/>
        <v>0</v>
      </c>
      <c r="AC50" s="161">
        <f t="shared" si="46"/>
        <v>0</v>
      </c>
      <c r="AD50" s="160">
        <f t="shared" si="46"/>
        <v>0</v>
      </c>
      <c r="AE50" s="158">
        <f t="shared" si="46"/>
        <v>0</v>
      </c>
      <c r="AF50" s="161">
        <f t="shared" si="46"/>
        <v>0</v>
      </c>
      <c r="AG50" s="160">
        <f t="shared" si="46"/>
        <v>0</v>
      </c>
      <c r="AH50" s="158">
        <f t="shared" si="46"/>
        <v>0</v>
      </c>
      <c r="AI50" s="161">
        <f t="shared" si="46"/>
        <v>0</v>
      </c>
      <c r="AJ50" s="160">
        <f t="shared" si="46"/>
        <v>0</v>
      </c>
      <c r="AK50" s="158">
        <f t="shared" si="46"/>
        <v>0</v>
      </c>
      <c r="AL50" s="161">
        <f t="shared" si="46"/>
        <v>0</v>
      </c>
      <c r="AM50" s="160">
        <f t="shared" si="46"/>
        <v>0</v>
      </c>
      <c r="AN50" s="158">
        <f t="shared" si="46"/>
        <v>0</v>
      </c>
      <c r="AO50" s="161">
        <f t="shared" si="46"/>
        <v>0</v>
      </c>
      <c r="AP50" s="160">
        <f t="shared" si="46"/>
        <v>0</v>
      </c>
      <c r="AQ50" s="158">
        <f t="shared" si="46"/>
        <v>0</v>
      </c>
      <c r="AR50" s="161">
        <f t="shared" si="46"/>
        <v>0</v>
      </c>
      <c r="AS50" s="160">
        <f t="shared" si="46"/>
        <v>0</v>
      </c>
      <c r="AT50" s="158">
        <f t="shared" si="46"/>
        <v>0</v>
      </c>
      <c r="AU50" s="161">
        <f t="shared" si="46"/>
        <v>0</v>
      </c>
      <c r="AV50" s="160">
        <f t="shared" si="46"/>
        <v>0</v>
      </c>
      <c r="AW50" s="158">
        <f t="shared" si="46"/>
        <v>0</v>
      </c>
      <c r="AX50" s="161">
        <f t="shared" si="46"/>
        <v>0</v>
      </c>
      <c r="AY50" s="160">
        <f t="shared" si="46"/>
        <v>0</v>
      </c>
      <c r="AZ50" s="158">
        <f t="shared" si="46"/>
        <v>0</v>
      </c>
      <c r="BA50" s="161">
        <f t="shared" si="46"/>
        <v>0</v>
      </c>
      <c r="BB50" s="160">
        <f t="shared" si="46"/>
        <v>0</v>
      </c>
      <c r="BC50" s="158">
        <f t="shared" si="46"/>
        <v>0</v>
      </c>
      <c r="BD50" s="161">
        <f t="shared" si="46"/>
        <v>0</v>
      </c>
      <c r="BE50" s="160">
        <f t="shared" si="46"/>
        <v>0</v>
      </c>
      <c r="BF50" s="158">
        <f t="shared" si="46"/>
        <v>0</v>
      </c>
      <c r="BG50" s="161">
        <f t="shared" si="46"/>
        <v>0</v>
      </c>
      <c r="BH50" s="237">
        <f t="shared" si="46"/>
        <v>131865917</v>
      </c>
      <c r="BI50" s="238">
        <f t="shared" si="46"/>
        <v>0</v>
      </c>
      <c r="BJ50" s="239">
        <f t="shared" si="46"/>
        <v>131865917</v>
      </c>
      <c r="BK50" s="237">
        <f t="shared" si="46"/>
        <v>5134083</v>
      </c>
      <c r="BL50" s="238">
        <f>BL48+BL49</f>
        <v>0</v>
      </c>
      <c r="BM50" s="239">
        <f t="shared" si="46"/>
        <v>5134083</v>
      </c>
      <c r="BN50" s="240">
        <f t="shared" si="46"/>
        <v>137000000</v>
      </c>
      <c r="BO50" s="155">
        <f t="shared" si="42"/>
        <v>5134083</v>
      </c>
      <c r="BP50" s="155"/>
      <c r="BQ50" s="156">
        <f t="shared" si="45"/>
        <v>0</v>
      </c>
    </row>
    <row r="51" spans="1:70" s="66" customFormat="1" ht="32.25" customHeight="1">
      <c r="A51" s="360">
        <v>9</v>
      </c>
      <c r="B51" s="338" t="s">
        <v>65</v>
      </c>
      <c r="C51" s="377" t="s">
        <v>8</v>
      </c>
      <c r="D51" s="138" t="s">
        <v>37</v>
      </c>
      <c r="E51" s="334" t="s">
        <v>42</v>
      </c>
      <c r="F51" s="61">
        <v>48566644</v>
      </c>
      <c r="G51" s="62">
        <v>0</v>
      </c>
      <c r="H51" s="63">
        <f>F51+G51</f>
        <v>48566644</v>
      </c>
      <c r="I51" s="61"/>
      <c r="J51" s="64"/>
      <c r="K51" s="63">
        <f>J51+I51</f>
        <v>0</v>
      </c>
      <c r="L51" s="61"/>
      <c r="M51" s="64"/>
      <c r="N51" s="63">
        <f>M51+L51</f>
        <v>0</v>
      </c>
      <c r="O51" s="61"/>
      <c r="P51" s="64"/>
      <c r="Q51" s="63"/>
      <c r="R51" s="61"/>
      <c r="S51" s="62"/>
      <c r="T51" s="63">
        <f>R51+S51</f>
        <v>0</v>
      </c>
      <c r="U51" s="61">
        <v>10412340</v>
      </c>
      <c r="V51" s="149">
        <v>-4992288</v>
      </c>
      <c r="W51" s="63">
        <f>U51+V51</f>
        <v>5420052</v>
      </c>
      <c r="X51" s="61">
        <v>19652150</v>
      </c>
      <c r="Y51" s="149">
        <v>2531765</v>
      </c>
      <c r="Z51" s="63">
        <f>X51+Y51</f>
        <v>22183915</v>
      </c>
      <c r="AA51" s="61">
        <v>18502154</v>
      </c>
      <c r="AB51" s="149">
        <v>2460523</v>
      </c>
      <c r="AC51" s="234">
        <f>AA51+AB51</f>
        <v>20962677</v>
      </c>
      <c r="AD51" s="61">
        <v>0</v>
      </c>
      <c r="AE51" s="62">
        <v>0</v>
      </c>
      <c r="AF51" s="234">
        <f>AD51+AE51</f>
        <v>0</v>
      </c>
      <c r="AG51" s="61">
        <v>0</v>
      </c>
      <c r="AH51" s="64">
        <v>0</v>
      </c>
      <c r="AI51" s="234">
        <f>AG51+AH51</f>
        <v>0</v>
      </c>
      <c r="AJ51" s="61">
        <v>0</v>
      </c>
      <c r="AK51" s="64">
        <v>0</v>
      </c>
      <c r="AL51" s="234">
        <f>AJ51+AK51</f>
        <v>0</v>
      </c>
      <c r="AM51" s="61">
        <v>0</v>
      </c>
      <c r="AN51" s="64">
        <v>0</v>
      </c>
      <c r="AO51" s="234">
        <f>AM51+AN51</f>
        <v>0</v>
      </c>
      <c r="AP51" s="61">
        <v>0</v>
      </c>
      <c r="AQ51" s="64">
        <v>0</v>
      </c>
      <c r="AR51" s="234">
        <f>AP51+AQ51</f>
        <v>0</v>
      </c>
      <c r="AS51" s="61">
        <v>0</v>
      </c>
      <c r="AT51" s="64">
        <v>0</v>
      </c>
      <c r="AU51" s="234">
        <f>AS51+AT51</f>
        <v>0</v>
      </c>
      <c r="AV51" s="61">
        <v>0</v>
      </c>
      <c r="AW51" s="64">
        <v>0</v>
      </c>
      <c r="AX51" s="234">
        <f>AV51+AW51</f>
        <v>0</v>
      </c>
      <c r="AY51" s="61">
        <v>0</v>
      </c>
      <c r="AZ51" s="64">
        <v>0</v>
      </c>
      <c r="BA51" s="234">
        <f>AY51+AZ51</f>
        <v>0</v>
      </c>
      <c r="BB51" s="61">
        <v>0</v>
      </c>
      <c r="BC51" s="64">
        <v>0</v>
      </c>
      <c r="BD51" s="234">
        <f>BB51+BC51</f>
        <v>0</v>
      </c>
      <c r="BE51" s="61">
        <v>0</v>
      </c>
      <c r="BF51" s="64">
        <v>0</v>
      </c>
      <c r="BG51" s="234">
        <f>BE51+BF51</f>
        <v>0</v>
      </c>
      <c r="BH51" s="65">
        <f t="shared" ref="BH51:BJ52" si="47">I51+L51+O51+R51+U51+X51+AA51+AD51+AG51+AJ51+AM51</f>
        <v>48566644</v>
      </c>
      <c r="BI51" s="235">
        <f t="shared" si="47"/>
        <v>0</v>
      </c>
      <c r="BJ51" s="63">
        <f t="shared" si="47"/>
        <v>48566644</v>
      </c>
      <c r="BK51" s="65">
        <v>0</v>
      </c>
      <c r="BL51" s="62">
        <v>0</v>
      </c>
      <c r="BM51" s="63">
        <f>BL51+BK51</f>
        <v>0</v>
      </c>
      <c r="BN51" s="154">
        <f>BM51+BJ51</f>
        <v>48566644</v>
      </c>
      <c r="BO51" s="155">
        <f t="shared" si="42"/>
        <v>0</v>
      </c>
      <c r="BP51" s="155"/>
      <c r="BQ51" s="156">
        <f t="shared" si="45"/>
        <v>0</v>
      </c>
    </row>
    <row r="52" spans="1:70" s="66" customFormat="1" ht="32.25" customHeight="1">
      <c r="A52" s="361"/>
      <c r="B52" s="339"/>
      <c r="C52" s="378"/>
      <c r="D52" s="138" t="s">
        <v>40</v>
      </c>
      <c r="E52" s="366"/>
      <c r="F52" s="67">
        <v>32550000</v>
      </c>
      <c r="G52" s="75">
        <v>0</v>
      </c>
      <c r="H52" s="69">
        <f>F52+G52</f>
        <v>32550000</v>
      </c>
      <c r="I52" s="70"/>
      <c r="J52" s="71"/>
      <c r="K52" s="72"/>
      <c r="L52" s="70"/>
      <c r="M52" s="71"/>
      <c r="N52" s="72"/>
      <c r="O52" s="70"/>
      <c r="P52" s="71"/>
      <c r="Q52" s="72"/>
      <c r="R52" s="67"/>
      <c r="S52" s="73"/>
      <c r="T52" s="69">
        <f>R52+S52</f>
        <v>0</v>
      </c>
      <c r="U52" s="67">
        <v>2324885</v>
      </c>
      <c r="V52" s="75">
        <v>-2062858</v>
      </c>
      <c r="W52" s="69">
        <f>U52+V52</f>
        <v>262027</v>
      </c>
      <c r="X52" s="67">
        <v>14316169</v>
      </c>
      <c r="Y52" s="75">
        <v>5832</v>
      </c>
      <c r="Z52" s="69">
        <f>X52+Y52</f>
        <v>14322001</v>
      </c>
      <c r="AA52" s="67">
        <v>15908946</v>
      </c>
      <c r="AB52" s="73">
        <v>2057026</v>
      </c>
      <c r="AC52" s="74">
        <f>AA52+AB52</f>
        <v>17965972</v>
      </c>
      <c r="AD52" s="67">
        <v>0</v>
      </c>
      <c r="AE52" s="73">
        <v>0</v>
      </c>
      <c r="AF52" s="74">
        <v>0</v>
      </c>
      <c r="AG52" s="67">
        <v>0</v>
      </c>
      <c r="AH52" s="75">
        <v>0</v>
      </c>
      <c r="AI52" s="74">
        <v>0</v>
      </c>
      <c r="AJ52" s="67">
        <v>0</v>
      </c>
      <c r="AK52" s="75">
        <v>0</v>
      </c>
      <c r="AL52" s="74">
        <v>0</v>
      </c>
      <c r="AM52" s="67">
        <v>0</v>
      </c>
      <c r="AN52" s="75">
        <v>0</v>
      </c>
      <c r="AO52" s="74">
        <v>0</v>
      </c>
      <c r="AP52" s="67">
        <v>0</v>
      </c>
      <c r="AQ52" s="75">
        <v>0</v>
      </c>
      <c r="AR52" s="74">
        <v>0</v>
      </c>
      <c r="AS52" s="67">
        <v>0</v>
      </c>
      <c r="AT52" s="75">
        <v>0</v>
      </c>
      <c r="AU52" s="74">
        <v>0</v>
      </c>
      <c r="AV52" s="67">
        <v>0</v>
      </c>
      <c r="AW52" s="75">
        <v>0</v>
      </c>
      <c r="AX52" s="74">
        <v>0</v>
      </c>
      <c r="AY52" s="67">
        <v>0</v>
      </c>
      <c r="AZ52" s="75">
        <v>0</v>
      </c>
      <c r="BA52" s="74">
        <v>0</v>
      </c>
      <c r="BB52" s="67">
        <v>0</v>
      </c>
      <c r="BC52" s="75">
        <v>0</v>
      </c>
      <c r="BD52" s="74">
        <v>0</v>
      </c>
      <c r="BE52" s="67">
        <v>0</v>
      </c>
      <c r="BF52" s="75">
        <v>0</v>
      </c>
      <c r="BG52" s="74">
        <v>0</v>
      </c>
      <c r="BH52" s="76">
        <f>I52+L52+O52+R52+U52+X52+AA52+AD52+AG52+AJ52+AM52</f>
        <v>32550000</v>
      </c>
      <c r="BI52" s="241">
        <f t="shared" si="47"/>
        <v>0</v>
      </c>
      <c r="BJ52" s="69">
        <f t="shared" si="47"/>
        <v>32550000</v>
      </c>
      <c r="BK52" s="76">
        <v>0</v>
      </c>
      <c r="BL52" s="73">
        <v>0</v>
      </c>
      <c r="BM52" s="69">
        <f>BL52+BK52</f>
        <v>0</v>
      </c>
      <c r="BN52" s="236">
        <f>BM52+BJ52</f>
        <v>32550000</v>
      </c>
      <c r="BO52" s="155">
        <f t="shared" si="42"/>
        <v>0</v>
      </c>
      <c r="BP52" s="155"/>
      <c r="BQ52" s="156">
        <f t="shared" si="45"/>
        <v>0</v>
      </c>
    </row>
    <row r="53" spans="1:70" s="66" customFormat="1" ht="32.25" customHeight="1" thickBot="1">
      <c r="A53" s="362"/>
      <c r="B53" s="346"/>
      <c r="C53" s="379"/>
      <c r="D53" s="336" t="s">
        <v>25</v>
      </c>
      <c r="E53" s="337"/>
      <c r="F53" s="160">
        <f>F51+F52</f>
        <v>81116644</v>
      </c>
      <c r="G53" s="158">
        <f t="shared" ref="G53:BN53" si="48">G51+G52</f>
        <v>0</v>
      </c>
      <c r="H53" s="161">
        <f t="shared" si="48"/>
        <v>81116644</v>
      </c>
      <c r="I53" s="160">
        <f t="shared" si="48"/>
        <v>0</v>
      </c>
      <c r="J53" s="158">
        <f t="shared" si="48"/>
        <v>0</v>
      </c>
      <c r="K53" s="161">
        <f t="shared" si="48"/>
        <v>0</v>
      </c>
      <c r="L53" s="160">
        <f t="shared" si="48"/>
        <v>0</v>
      </c>
      <c r="M53" s="158">
        <f t="shared" si="48"/>
        <v>0</v>
      </c>
      <c r="N53" s="161">
        <f t="shared" si="48"/>
        <v>0</v>
      </c>
      <c r="O53" s="160">
        <f t="shared" si="48"/>
        <v>0</v>
      </c>
      <c r="P53" s="158">
        <f t="shared" si="48"/>
        <v>0</v>
      </c>
      <c r="Q53" s="161">
        <f t="shared" si="48"/>
        <v>0</v>
      </c>
      <c r="R53" s="160">
        <f t="shared" si="48"/>
        <v>0</v>
      </c>
      <c r="S53" s="158">
        <f t="shared" si="48"/>
        <v>0</v>
      </c>
      <c r="T53" s="161">
        <f t="shared" si="48"/>
        <v>0</v>
      </c>
      <c r="U53" s="160">
        <f t="shared" si="48"/>
        <v>12737225</v>
      </c>
      <c r="V53" s="158">
        <f t="shared" si="48"/>
        <v>-7055146</v>
      </c>
      <c r="W53" s="161">
        <f t="shared" si="48"/>
        <v>5682079</v>
      </c>
      <c r="X53" s="160">
        <f t="shared" si="48"/>
        <v>33968319</v>
      </c>
      <c r="Y53" s="158">
        <f t="shared" si="48"/>
        <v>2537597</v>
      </c>
      <c r="Z53" s="161">
        <f t="shared" si="48"/>
        <v>36505916</v>
      </c>
      <c r="AA53" s="160">
        <f t="shared" si="48"/>
        <v>34411100</v>
      </c>
      <c r="AB53" s="158">
        <f t="shared" si="48"/>
        <v>4517549</v>
      </c>
      <c r="AC53" s="161">
        <f t="shared" si="48"/>
        <v>38928649</v>
      </c>
      <c r="AD53" s="160">
        <f t="shared" si="48"/>
        <v>0</v>
      </c>
      <c r="AE53" s="158">
        <f t="shared" si="48"/>
        <v>0</v>
      </c>
      <c r="AF53" s="161">
        <f t="shared" si="48"/>
        <v>0</v>
      </c>
      <c r="AG53" s="160">
        <f t="shared" si="48"/>
        <v>0</v>
      </c>
      <c r="AH53" s="158">
        <f t="shared" si="48"/>
        <v>0</v>
      </c>
      <c r="AI53" s="161">
        <f t="shared" si="48"/>
        <v>0</v>
      </c>
      <c r="AJ53" s="160">
        <f t="shared" si="48"/>
        <v>0</v>
      </c>
      <c r="AK53" s="158">
        <f t="shared" si="48"/>
        <v>0</v>
      </c>
      <c r="AL53" s="161">
        <f t="shared" si="48"/>
        <v>0</v>
      </c>
      <c r="AM53" s="160">
        <f t="shared" si="48"/>
        <v>0</v>
      </c>
      <c r="AN53" s="158">
        <f t="shared" si="48"/>
        <v>0</v>
      </c>
      <c r="AO53" s="161">
        <f t="shared" si="48"/>
        <v>0</v>
      </c>
      <c r="AP53" s="160">
        <f t="shared" si="48"/>
        <v>0</v>
      </c>
      <c r="AQ53" s="158">
        <f t="shared" si="48"/>
        <v>0</v>
      </c>
      <c r="AR53" s="161">
        <f t="shared" si="48"/>
        <v>0</v>
      </c>
      <c r="AS53" s="160">
        <f t="shared" si="48"/>
        <v>0</v>
      </c>
      <c r="AT53" s="158">
        <f t="shared" si="48"/>
        <v>0</v>
      </c>
      <c r="AU53" s="161">
        <f t="shared" si="48"/>
        <v>0</v>
      </c>
      <c r="AV53" s="160">
        <f t="shared" si="48"/>
        <v>0</v>
      </c>
      <c r="AW53" s="158">
        <f t="shared" si="48"/>
        <v>0</v>
      </c>
      <c r="AX53" s="161">
        <f t="shared" si="48"/>
        <v>0</v>
      </c>
      <c r="AY53" s="160">
        <f t="shared" si="48"/>
        <v>0</v>
      </c>
      <c r="AZ53" s="158">
        <f t="shared" si="48"/>
        <v>0</v>
      </c>
      <c r="BA53" s="161">
        <f t="shared" si="48"/>
        <v>0</v>
      </c>
      <c r="BB53" s="160">
        <f t="shared" si="48"/>
        <v>0</v>
      </c>
      <c r="BC53" s="158">
        <f t="shared" si="48"/>
        <v>0</v>
      </c>
      <c r="BD53" s="161">
        <f t="shared" si="48"/>
        <v>0</v>
      </c>
      <c r="BE53" s="160">
        <f t="shared" si="48"/>
        <v>0</v>
      </c>
      <c r="BF53" s="158">
        <f t="shared" si="48"/>
        <v>0</v>
      </c>
      <c r="BG53" s="161">
        <f t="shared" si="48"/>
        <v>0</v>
      </c>
      <c r="BH53" s="237">
        <f t="shared" si="48"/>
        <v>81116644</v>
      </c>
      <c r="BI53" s="238">
        <f t="shared" si="48"/>
        <v>0</v>
      </c>
      <c r="BJ53" s="239">
        <f t="shared" si="48"/>
        <v>81116644</v>
      </c>
      <c r="BK53" s="237">
        <f t="shared" si="48"/>
        <v>0</v>
      </c>
      <c r="BL53" s="238">
        <f t="shared" si="48"/>
        <v>0</v>
      </c>
      <c r="BM53" s="239">
        <f t="shared" si="48"/>
        <v>0</v>
      </c>
      <c r="BN53" s="240">
        <f t="shared" si="48"/>
        <v>81116644</v>
      </c>
      <c r="BO53" s="155">
        <f t="shared" si="42"/>
        <v>0</v>
      </c>
      <c r="BP53" s="155"/>
      <c r="BQ53" s="156">
        <f t="shared" si="45"/>
        <v>0</v>
      </c>
    </row>
    <row r="54" spans="1:70" ht="32.25" customHeight="1">
      <c r="A54" s="367">
        <v>10</v>
      </c>
      <c r="B54" s="370" t="s">
        <v>65</v>
      </c>
      <c r="C54" s="347" t="s">
        <v>9</v>
      </c>
      <c r="D54" s="133" t="s">
        <v>37</v>
      </c>
      <c r="E54" s="372" t="s">
        <v>42</v>
      </c>
      <c r="F54" s="203">
        <v>6720000</v>
      </c>
      <c r="G54" s="175">
        <v>0</v>
      </c>
      <c r="H54" s="55">
        <f>F54+G54</f>
        <v>6720000</v>
      </c>
      <c r="I54" s="204"/>
      <c r="J54" s="205"/>
      <c r="K54" s="58"/>
      <c r="L54" s="56"/>
      <c r="M54" s="57"/>
      <c r="N54" s="58">
        <f>L54+M54</f>
        <v>0</v>
      </c>
      <c r="O54" s="56"/>
      <c r="P54" s="57"/>
      <c r="Q54" s="206"/>
      <c r="R54" s="207"/>
      <c r="S54" s="208"/>
      <c r="T54" s="55">
        <f>R54+S54</f>
        <v>0</v>
      </c>
      <c r="U54" s="207">
        <v>66000</v>
      </c>
      <c r="V54" s="208">
        <v>-66000</v>
      </c>
      <c r="W54" s="55">
        <f>U54+V54</f>
        <v>0</v>
      </c>
      <c r="X54" s="207">
        <v>180000</v>
      </c>
      <c r="Y54" s="208">
        <v>66000</v>
      </c>
      <c r="Z54" s="55">
        <f>X54+Y54</f>
        <v>246000</v>
      </c>
      <c r="AA54" s="56">
        <v>1950000</v>
      </c>
      <c r="AB54" s="57">
        <v>0</v>
      </c>
      <c r="AC54" s="55">
        <f>AA54+AB54</f>
        <v>1950000</v>
      </c>
      <c r="AD54" s="56">
        <v>2400000</v>
      </c>
      <c r="AE54" s="57">
        <v>0</v>
      </c>
      <c r="AF54" s="55">
        <f>AD54+AE54</f>
        <v>2400000</v>
      </c>
      <c r="AG54" s="56">
        <v>2124000</v>
      </c>
      <c r="AH54" s="57">
        <v>0</v>
      </c>
      <c r="AI54" s="58">
        <f>AG54+AH54</f>
        <v>2124000</v>
      </c>
      <c r="AJ54" s="204">
        <v>0</v>
      </c>
      <c r="AK54" s="57">
        <v>0</v>
      </c>
      <c r="AL54" s="58">
        <v>0</v>
      </c>
      <c r="AM54" s="56">
        <v>0</v>
      </c>
      <c r="AN54" s="57">
        <v>0</v>
      </c>
      <c r="AO54" s="58">
        <v>0</v>
      </c>
      <c r="AP54" s="56">
        <v>0</v>
      </c>
      <c r="AQ54" s="57">
        <v>0</v>
      </c>
      <c r="AR54" s="58">
        <v>0</v>
      </c>
      <c r="AS54" s="56">
        <v>0</v>
      </c>
      <c r="AT54" s="57">
        <v>0</v>
      </c>
      <c r="AU54" s="58">
        <v>0</v>
      </c>
      <c r="AV54" s="56">
        <v>0</v>
      </c>
      <c r="AW54" s="57">
        <v>0</v>
      </c>
      <c r="AX54" s="58">
        <v>0</v>
      </c>
      <c r="AY54" s="56">
        <v>0</v>
      </c>
      <c r="AZ54" s="57">
        <v>0</v>
      </c>
      <c r="BA54" s="58">
        <v>0</v>
      </c>
      <c r="BB54" s="56">
        <v>0</v>
      </c>
      <c r="BC54" s="57">
        <v>0</v>
      </c>
      <c r="BD54" s="58">
        <v>0</v>
      </c>
      <c r="BE54" s="56">
        <v>0</v>
      </c>
      <c r="BF54" s="57">
        <v>0</v>
      </c>
      <c r="BG54" s="206">
        <v>0</v>
      </c>
      <c r="BH54" s="169">
        <f>I54+L54+O54+R54+U54+X54+AA54+AD54+AG54+AJ54+AM54</f>
        <v>6720000</v>
      </c>
      <c r="BI54" s="170">
        <f t="shared" ref="BI54:BJ55" si="49">J54+M54+P54+S54+V54+Y54+AB54+AE54+AH54+AK54+AN54</f>
        <v>0</v>
      </c>
      <c r="BJ54" s="209">
        <f t="shared" si="49"/>
        <v>6720000</v>
      </c>
      <c r="BK54" s="210">
        <v>0</v>
      </c>
      <c r="BL54" s="171">
        <v>0</v>
      </c>
      <c r="BM54" s="209">
        <f>BL54+BK54</f>
        <v>0</v>
      </c>
      <c r="BN54" s="211">
        <f>BM54+BJ54</f>
        <v>6720000</v>
      </c>
      <c r="BO54" s="155">
        <f t="shared" si="42"/>
        <v>0</v>
      </c>
      <c r="BQ54" s="156">
        <f t="shared" ref="BQ54:BQ59" si="50">BN54-H54</f>
        <v>0</v>
      </c>
      <c r="BR54" s="110"/>
    </row>
    <row r="55" spans="1:70" ht="32.25" customHeight="1">
      <c r="A55" s="368"/>
      <c r="B55" s="329"/>
      <c r="C55" s="348"/>
      <c r="D55" s="212" t="s">
        <v>40</v>
      </c>
      <c r="E55" s="373"/>
      <c r="F55" s="213">
        <v>15680000</v>
      </c>
      <c r="G55" s="98">
        <v>0</v>
      </c>
      <c r="H55" s="59">
        <f>F55+G55</f>
        <v>15680000</v>
      </c>
      <c r="I55" s="214"/>
      <c r="J55" s="103"/>
      <c r="K55" s="99"/>
      <c r="L55" s="97"/>
      <c r="M55" s="101"/>
      <c r="N55" s="99"/>
      <c r="O55" s="97"/>
      <c r="P55" s="101"/>
      <c r="Q55" s="215"/>
      <c r="R55" s="216"/>
      <c r="S55" s="101"/>
      <c r="T55" s="59">
        <f>R55+S55</f>
        <v>0</v>
      </c>
      <c r="U55" s="216">
        <v>154000</v>
      </c>
      <c r="V55" s="101">
        <v>-154000</v>
      </c>
      <c r="W55" s="59">
        <f>U55+V55</f>
        <v>0</v>
      </c>
      <c r="X55" s="216">
        <v>420000</v>
      </c>
      <c r="Y55" s="98">
        <v>154000</v>
      </c>
      <c r="Z55" s="59">
        <f>X55+Y55</f>
        <v>574000</v>
      </c>
      <c r="AA55" s="97">
        <v>4550000</v>
      </c>
      <c r="AB55" s="101">
        <v>0</v>
      </c>
      <c r="AC55" s="59">
        <f>AA55+AB55</f>
        <v>4550000</v>
      </c>
      <c r="AD55" s="97">
        <v>5600000</v>
      </c>
      <c r="AE55" s="101">
        <v>0</v>
      </c>
      <c r="AF55" s="59">
        <f>AD55+AE55</f>
        <v>5600000</v>
      </c>
      <c r="AG55" s="97">
        <v>4956000</v>
      </c>
      <c r="AH55" s="101">
        <v>0</v>
      </c>
      <c r="AI55" s="59">
        <f>AG55+AH55</f>
        <v>4956000</v>
      </c>
      <c r="AJ55" s="214">
        <v>0</v>
      </c>
      <c r="AK55" s="101">
        <v>0</v>
      </c>
      <c r="AL55" s="99">
        <v>0</v>
      </c>
      <c r="AM55" s="97">
        <v>0</v>
      </c>
      <c r="AN55" s="101">
        <v>0</v>
      </c>
      <c r="AO55" s="99">
        <v>0</v>
      </c>
      <c r="AP55" s="97">
        <v>0</v>
      </c>
      <c r="AQ55" s="101">
        <v>0</v>
      </c>
      <c r="AR55" s="99">
        <v>0</v>
      </c>
      <c r="AS55" s="97">
        <v>0</v>
      </c>
      <c r="AT55" s="101">
        <v>0</v>
      </c>
      <c r="AU55" s="99">
        <v>0</v>
      </c>
      <c r="AV55" s="97">
        <v>0</v>
      </c>
      <c r="AW55" s="101">
        <v>0</v>
      </c>
      <c r="AX55" s="99">
        <v>0</v>
      </c>
      <c r="AY55" s="97">
        <v>0</v>
      </c>
      <c r="AZ55" s="101">
        <v>0</v>
      </c>
      <c r="BA55" s="99">
        <v>0</v>
      </c>
      <c r="BB55" s="97">
        <v>0</v>
      </c>
      <c r="BC55" s="101">
        <v>0</v>
      </c>
      <c r="BD55" s="99">
        <v>0</v>
      </c>
      <c r="BE55" s="97">
        <v>0</v>
      </c>
      <c r="BF55" s="101">
        <v>0</v>
      </c>
      <c r="BG55" s="215">
        <v>0</v>
      </c>
      <c r="BH55" s="177">
        <f>I55+L55+O55+R55+U55+X55+AA55+AD55+AG55+AJ55+AM55</f>
        <v>15680000</v>
      </c>
      <c r="BI55" s="179">
        <f t="shared" si="49"/>
        <v>0</v>
      </c>
      <c r="BJ55" s="218">
        <f t="shared" si="49"/>
        <v>15680000</v>
      </c>
      <c r="BK55" s="219">
        <v>0</v>
      </c>
      <c r="BL55" s="179">
        <v>0</v>
      </c>
      <c r="BM55" s="218">
        <f>BL55+BK55</f>
        <v>0</v>
      </c>
      <c r="BN55" s="220">
        <f>BM55+BJ55</f>
        <v>15680000</v>
      </c>
      <c r="BO55" s="155">
        <f t="shared" si="42"/>
        <v>0</v>
      </c>
      <c r="BQ55" s="156">
        <f t="shared" si="50"/>
        <v>0</v>
      </c>
      <c r="BR55" s="110"/>
    </row>
    <row r="56" spans="1:70" s="66" customFormat="1" ht="32.25" customHeight="1" thickBot="1">
      <c r="A56" s="369"/>
      <c r="B56" s="371"/>
      <c r="C56" s="349"/>
      <c r="D56" s="358" t="s">
        <v>25</v>
      </c>
      <c r="E56" s="359"/>
      <c r="F56" s="130">
        <f>F54+F55</f>
        <v>22400000</v>
      </c>
      <c r="G56" s="131">
        <f t="shared" ref="G56:BN56" si="51">G54+G55</f>
        <v>0</v>
      </c>
      <c r="H56" s="132">
        <f t="shared" si="51"/>
        <v>22400000</v>
      </c>
      <c r="I56" s="229">
        <f t="shared" si="51"/>
        <v>0</v>
      </c>
      <c r="J56" s="131">
        <f t="shared" si="51"/>
        <v>0</v>
      </c>
      <c r="K56" s="132">
        <f t="shared" si="51"/>
        <v>0</v>
      </c>
      <c r="L56" s="130">
        <f t="shared" si="51"/>
        <v>0</v>
      </c>
      <c r="M56" s="131">
        <f t="shared" si="51"/>
        <v>0</v>
      </c>
      <c r="N56" s="132">
        <f t="shared" si="51"/>
        <v>0</v>
      </c>
      <c r="O56" s="130">
        <f t="shared" si="51"/>
        <v>0</v>
      </c>
      <c r="P56" s="131">
        <f t="shared" si="51"/>
        <v>0</v>
      </c>
      <c r="Q56" s="230">
        <f t="shared" si="51"/>
        <v>0</v>
      </c>
      <c r="R56" s="229">
        <f t="shared" si="51"/>
        <v>0</v>
      </c>
      <c r="S56" s="131">
        <f t="shared" si="51"/>
        <v>0</v>
      </c>
      <c r="T56" s="132">
        <f t="shared" si="51"/>
        <v>0</v>
      </c>
      <c r="U56" s="229">
        <f t="shared" si="51"/>
        <v>220000</v>
      </c>
      <c r="V56" s="131">
        <f t="shared" si="51"/>
        <v>-220000</v>
      </c>
      <c r="W56" s="132">
        <f t="shared" si="51"/>
        <v>0</v>
      </c>
      <c r="X56" s="229">
        <f t="shared" si="51"/>
        <v>600000</v>
      </c>
      <c r="Y56" s="131">
        <f t="shared" si="51"/>
        <v>220000</v>
      </c>
      <c r="Z56" s="132">
        <f t="shared" si="51"/>
        <v>820000</v>
      </c>
      <c r="AA56" s="130">
        <f t="shared" si="51"/>
        <v>6500000</v>
      </c>
      <c r="AB56" s="131">
        <f t="shared" si="51"/>
        <v>0</v>
      </c>
      <c r="AC56" s="132">
        <f t="shared" si="51"/>
        <v>6500000</v>
      </c>
      <c r="AD56" s="231">
        <f t="shared" si="51"/>
        <v>8000000</v>
      </c>
      <c r="AE56" s="232">
        <f t="shared" si="51"/>
        <v>0</v>
      </c>
      <c r="AF56" s="132">
        <f t="shared" si="51"/>
        <v>8000000</v>
      </c>
      <c r="AG56" s="199">
        <f t="shared" si="51"/>
        <v>7080000</v>
      </c>
      <c r="AH56" s="200">
        <f t="shared" si="51"/>
        <v>0</v>
      </c>
      <c r="AI56" s="201">
        <f t="shared" si="51"/>
        <v>7080000</v>
      </c>
      <c r="AJ56" s="229">
        <f t="shared" si="51"/>
        <v>0</v>
      </c>
      <c r="AK56" s="131">
        <f t="shared" si="51"/>
        <v>0</v>
      </c>
      <c r="AL56" s="132">
        <f t="shared" si="51"/>
        <v>0</v>
      </c>
      <c r="AM56" s="130">
        <f t="shared" si="51"/>
        <v>0</v>
      </c>
      <c r="AN56" s="131">
        <f t="shared" si="51"/>
        <v>0</v>
      </c>
      <c r="AO56" s="132">
        <f t="shared" si="51"/>
        <v>0</v>
      </c>
      <c r="AP56" s="130">
        <f t="shared" si="51"/>
        <v>0</v>
      </c>
      <c r="AQ56" s="131">
        <f t="shared" si="51"/>
        <v>0</v>
      </c>
      <c r="AR56" s="132">
        <f t="shared" si="51"/>
        <v>0</v>
      </c>
      <c r="AS56" s="130">
        <f t="shared" si="51"/>
        <v>0</v>
      </c>
      <c r="AT56" s="131">
        <f t="shared" si="51"/>
        <v>0</v>
      </c>
      <c r="AU56" s="132">
        <f t="shared" si="51"/>
        <v>0</v>
      </c>
      <c r="AV56" s="130">
        <f t="shared" si="51"/>
        <v>0</v>
      </c>
      <c r="AW56" s="131">
        <f t="shared" si="51"/>
        <v>0</v>
      </c>
      <c r="AX56" s="132">
        <f t="shared" si="51"/>
        <v>0</v>
      </c>
      <c r="AY56" s="130">
        <f t="shared" si="51"/>
        <v>0</v>
      </c>
      <c r="AZ56" s="131">
        <f t="shared" si="51"/>
        <v>0</v>
      </c>
      <c r="BA56" s="132">
        <f t="shared" si="51"/>
        <v>0</v>
      </c>
      <c r="BB56" s="130">
        <f t="shared" si="51"/>
        <v>0</v>
      </c>
      <c r="BC56" s="131">
        <f t="shared" si="51"/>
        <v>0</v>
      </c>
      <c r="BD56" s="132">
        <f t="shared" si="51"/>
        <v>0</v>
      </c>
      <c r="BE56" s="130">
        <f t="shared" si="51"/>
        <v>0</v>
      </c>
      <c r="BF56" s="131">
        <f t="shared" si="51"/>
        <v>0</v>
      </c>
      <c r="BG56" s="230">
        <f t="shared" si="51"/>
        <v>0</v>
      </c>
      <c r="BH56" s="130">
        <f t="shared" si="51"/>
        <v>22400000</v>
      </c>
      <c r="BI56" s="131">
        <f t="shared" si="51"/>
        <v>0</v>
      </c>
      <c r="BJ56" s="132">
        <f t="shared" si="51"/>
        <v>22400000</v>
      </c>
      <c r="BK56" s="229">
        <f t="shared" si="51"/>
        <v>0</v>
      </c>
      <c r="BL56" s="131">
        <f t="shared" si="51"/>
        <v>0</v>
      </c>
      <c r="BM56" s="132">
        <f t="shared" si="51"/>
        <v>0</v>
      </c>
      <c r="BN56" s="233">
        <f t="shared" si="51"/>
        <v>22400000</v>
      </c>
      <c r="BO56" s="155">
        <f t="shared" si="42"/>
        <v>0</v>
      </c>
      <c r="BQ56" s="156">
        <f t="shared" si="50"/>
        <v>0</v>
      </c>
      <c r="BR56" s="54"/>
    </row>
    <row r="57" spans="1:70" ht="32.25" customHeight="1">
      <c r="A57" s="367">
        <v>11</v>
      </c>
      <c r="B57" s="370" t="s">
        <v>65</v>
      </c>
      <c r="C57" s="347" t="s">
        <v>10</v>
      </c>
      <c r="D57" s="133" t="s">
        <v>37</v>
      </c>
      <c r="E57" s="372" t="s">
        <v>42</v>
      </c>
      <c r="F57" s="203">
        <v>82000000</v>
      </c>
      <c r="G57" s="175">
        <v>0</v>
      </c>
      <c r="H57" s="55">
        <f>F57+G57</f>
        <v>82000000</v>
      </c>
      <c r="I57" s="204"/>
      <c r="J57" s="205"/>
      <c r="K57" s="58"/>
      <c r="L57" s="56"/>
      <c r="M57" s="57"/>
      <c r="N57" s="58">
        <f>L57+M57</f>
        <v>0</v>
      </c>
      <c r="O57" s="56"/>
      <c r="P57" s="57"/>
      <c r="Q57" s="206"/>
      <c r="R57" s="207"/>
      <c r="S57" s="208"/>
      <c r="T57" s="55">
        <f>R57+S57</f>
        <v>0</v>
      </c>
      <c r="U57" s="207">
        <v>450000</v>
      </c>
      <c r="V57" s="208">
        <v>-118453</v>
      </c>
      <c r="W57" s="55">
        <f>U57+V57</f>
        <v>331547</v>
      </c>
      <c r="X57" s="207">
        <v>1350000</v>
      </c>
      <c r="Y57" s="208">
        <v>118453</v>
      </c>
      <c r="Z57" s="55">
        <f>X57+Y57</f>
        <v>1468453</v>
      </c>
      <c r="AA57" s="56">
        <v>22500000</v>
      </c>
      <c r="AB57" s="57">
        <v>0</v>
      </c>
      <c r="AC57" s="55">
        <f>AA57+AB57</f>
        <v>22500000</v>
      </c>
      <c r="AD57" s="56">
        <v>35200000</v>
      </c>
      <c r="AE57" s="57">
        <v>0</v>
      </c>
      <c r="AF57" s="55">
        <f>AD57+AE57</f>
        <v>35200000</v>
      </c>
      <c r="AG57" s="56">
        <v>22500000</v>
      </c>
      <c r="AH57" s="57">
        <v>0</v>
      </c>
      <c r="AI57" s="58">
        <f>AG57+AH57</f>
        <v>22500000</v>
      </c>
      <c r="AJ57" s="204">
        <v>0</v>
      </c>
      <c r="AK57" s="57">
        <v>0</v>
      </c>
      <c r="AL57" s="58">
        <v>0</v>
      </c>
      <c r="AM57" s="56">
        <v>0</v>
      </c>
      <c r="AN57" s="57">
        <v>0</v>
      </c>
      <c r="AO57" s="58">
        <v>0</v>
      </c>
      <c r="AP57" s="56">
        <v>0</v>
      </c>
      <c r="AQ57" s="57">
        <v>0</v>
      </c>
      <c r="AR57" s="58">
        <v>0</v>
      </c>
      <c r="AS57" s="56">
        <v>0</v>
      </c>
      <c r="AT57" s="57">
        <v>0</v>
      </c>
      <c r="AU57" s="58">
        <v>0</v>
      </c>
      <c r="AV57" s="56">
        <v>0</v>
      </c>
      <c r="AW57" s="57">
        <v>0</v>
      </c>
      <c r="AX57" s="58">
        <v>0</v>
      </c>
      <c r="AY57" s="56">
        <v>0</v>
      </c>
      <c r="AZ57" s="57">
        <v>0</v>
      </c>
      <c r="BA57" s="58">
        <v>0</v>
      </c>
      <c r="BB57" s="56">
        <v>0</v>
      </c>
      <c r="BC57" s="57">
        <v>0</v>
      </c>
      <c r="BD57" s="58">
        <v>0</v>
      </c>
      <c r="BE57" s="56">
        <v>0</v>
      </c>
      <c r="BF57" s="57">
        <v>0</v>
      </c>
      <c r="BG57" s="206">
        <v>0</v>
      </c>
      <c r="BH57" s="169">
        <f>I57+L57+O57+R57+U57+X57+AA57+AD57+AG57+AJ57+AM57</f>
        <v>82000000</v>
      </c>
      <c r="BI57" s="170">
        <f t="shared" ref="BI57:BJ58" si="52">J57+M57+P57+S57+V57+Y57+AB57+AE57+AH57+AK57+AN57</f>
        <v>0</v>
      </c>
      <c r="BJ57" s="209">
        <f t="shared" si="52"/>
        <v>82000000</v>
      </c>
      <c r="BK57" s="210">
        <v>0</v>
      </c>
      <c r="BL57" s="171">
        <v>0</v>
      </c>
      <c r="BM57" s="209">
        <f>BL57+BK57</f>
        <v>0</v>
      </c>
      <c r="BN57" s="211">
        <f>BM57+BJ57</f>
        <v>82000000</v>
      </c>
      <c r="BO57" s="155">
        <f t="shared" si="42"/>
        <v>0</v>
      </c>
      <c r="BQ57" s="156">
        <f t="shared" si="50"/>
        <v>0</v>
      </c>
      <c r="BR57" s="110"/>
    </row>
    <row r="58" spans="1:70" ht="32.25" customHeight="1">
      <c r="A58" s="368"/>
      <c r="B58" s="329"/>
      <c r="C58" s="348"/>
      <c r="D58" s="212" t="s">
        <v>40</v>
      </c>
      <c r="E58" s="373"/>
      <c r="F58" s="213">
        <v>100000000</v>
      </c>
      <c r="G58" s="98">
        <v>0</v>
      </c>
      <c r="H58" s="59">
        <f>F58+G58</f>
        <v>100000000</v>
      </c>
      <c r="I58" s="214"/>
      <c r="J58" s="103"/>
      <c r="K58" s="99"/>
      <c r="L58" s="97"/>
      <c r="M58" s="101"/>
      <c r="N58" s="99"/>
      <c r="O58" s="97"/>
      <c r="P58" s="101"/>
      <c r="Q58" s="215"/>
      <c r="R58" s="216"/>
      <c r="S58" s="101"/>
      <c r="T58" s="59">
        <f>R58+S58</f>
        <v>0</v>
      </c>
      <c r="U58" s="216">
        <v>550000</v>
      </c>
      <c r="V58" s="101">
        <v>-144776</v>
      </c>
      <c r="W58" s="59">
        <f>U58+V58</f>
        <v>405224</v>
      </c>
      <c r="X58" s="216">
        <v>1650000</v>
      </c>
      <c r="Y58" s="98">
        <v>144776</v>
      </c>
      <c r="Z58" s="59">
        <f>X58+Y58</f>
        <v>1794776</v>
      </c>
      <c r="AA58" s="97">
        <v>27500000</v>
      </c>
      <c r="AB58" s="101">
        <v>0</v>
      </c>
      <c r="AC58" s="59">
        <f>AA58+AB58</f>
        <v>27500000</v>
      </c>
      <c r="AD58" s="97">
        <v>42800000</v>
      </c>
      <c r="AE58" s="101">
        <v>0</v>
      </c>
      <c r="AF58" s="59">
        <f>AD58+AE58</f>
        <v>42800000</v>
      </c>
      <c r="AG58" s="97">
        <v>27500000</v>
      </c>
      <c r="AH58" s="101">
        <v>0</v>
      </c>
      <c r="AI58" s="59">
        <f>AG58+AH58</f>
        <v>27500000</v>
      </c>
      <c r="AJ58" s="214">
        <v>0</v>
      </c>
      <c r="AK58" s="101">
        <v>0</v>
      </c>
      <c r="AL58" s="99">
        <v>0</v>
      </c>
      <c r="AM58" s="97">
        <v>0</v>
      </c>
      <c r="AN58" s="101">
        <v>0</v>
      </c>
      <c r="AO58" s="99">
        <v>0</v>
      </c>
      <c r="AP58" s="97">
        <v>0</v>
      </c>
      <c r="AQ58" s="101">
        <v>0</v>
      </c>
      <c r="AR58" s="99">
        <v>0</v>
      </c>
      <c r="AS58" s="97">
        <v>0</v>
      </c>
      <c r="AT58" s="101">
        <v>0</v>
      </c>
      <c r="AU58" s="99">
        <v>0</v>
      </c>
      <c r="AV58" s="97">
        <v>0</v>
      </c>
      <c r="AW58" s="101">
        <v>0</v>
      </c>
      <c r="AX58" s="99">
        <v>0</v>
      </c>
      <c r="AY58" s="97">
        <v>0</v>
      </c>
      <c r="AZ58" s="101">
        <v>0</v>
      </c>
      <c r="BA58" s="99">
        <v>0</v>
      </c>
      <c r="BB58" s="97">
        <v>0</v>
      </c>
      <c r="BC58" s="101">
        <v>0</v>
      </c>
      <c r="BD58" s="99">
        <v>0</v>
      </c>
      <c r="BE58" s="97">
        <v>0</v>
      </c>
      <c r="BF58" s="101">
        <v>0</v>
      </c>
      <c r="BG58" s="215">
        <v>0</v>
      </c>
      <c r="BH58" s="177">
        <f>I58+L58+O58+R58+U58+X58+AA58+AD58+AG58+AJ58+AM58</f>
        <v>100000000</v>
      </c>
      <c r="BI58" s="179">
        <f t="shared" si="52"/>
        <v>0</v>
      </c>
      <c r="BJ58" s="218">
        <f t="shared" si="52"/>
        <v>100000000</v>
      </c>
      <c r="BK58" s="219">
        <v>0</v>
      </c>
      <c r="BL58" s="179">
        <v>0</v>
      </c>
      <c r="BM58" s="218">
        <f>BL58+BK58</f>
        <v>0</v>
      </c>
      <c r="BN58" s="220">
        <f>BM58+BJ58</f>
        <v>100000000</v>
      </c>
      <c r="BO58" s="155">
        <f t="shared" si="42"/>
        <v>0</v>
      </c>
      <c r="BQ58" s="156">
        <f t="shared" si="50"/>
        <v>0</v>
      </c>
      <c r="BR58" s="110"/>
    </row>
    <row r="59" spans="1:70" s="66" customFormat="1" ht="32.25" customHeight="1" thickBot="1">
      <c r="A59" s="369"/>
      <c r="B59" s="371"/>
      <c r="C59" s="349"/>
      <c r="D59" s="358" t="s">
        <v>25</v>
      </c>
      <c r="E59" s="359"/>
      <c r="F59" s="130">
        <f>F57+F58</f>
        <v>182000000</v>
      </c>
      <c r="G59" s="131">
        <f t="shared" ref="G59:BN59" si="53">G57+G58</f>
        <v>0</v>
      </c>
      <c r="H59" s="132">
        <f t="shared" si="53"/>
        <v>182000000</v>
      </c>
      <c r="I59" s="229">
        <f t="shared" si="53"/>
        <v>0</v>
      </c>
      <c r="J59" s="131">
        <f t="shared" si="53"/>
        <v>0</v>
      </c>
      <c r="K59" s="132">
        <f t="shared" si="53"/>
        <v>0</v>
      </c>
      <c r="L59" s="130">
        <f t="shared" si="53"/>
        <v>0</v>
      </c>
      <c r="M59" s="131">
        <f t="shared" si="53"/>
        <v>0</v>
      </c>
      <c r="N59" s="132">
        <f t="shared" si="53"/>
        <v>0</v>
      </c>
      <c r="O59" s="130">
        <f t="shared" si="53"/>
        <v>0</v>
      </c>
      <c r="P59" s="131">
        <f t="shared" si="53"/>
        <v>0</v>
      </c>
      <c r="Q59" s="230">
        <f t="shared" si="53"/>
        <v>0</v>
      </c>
      <c r="R59" s="229">
        <f t="shared" si="53"/>
        <v>0</v>
      </c>
      <c r="S59" s="131">
        <f t="shared" si="53"/>
        <v>0</v>
      </c>
      <c r="T59" s="132">
        <f t="shared" si="53"/>
        <v>0</v>
      </c>
      <c r="U59" s="229">
        <f t="shared" si="53"/>
        <v>1000000</v>
      </c>
      <c r="V59" s="131">
        <f t="shared" si="53"/>
        <v>-263229</v>
      </c>
      <c r="W59" s="132">
        <f t="shared" si="53"/>
        <v>736771</v>
      </c>
      <c r="X59" s="229">
        <f t="shared" si="53"/>
        <v>3000000</v>
      </c>
      <c r="Y59" s="131">
        <f t="shared" si="53"/>
        <v>263229</v>
      </c>
      <c r="Z59" s="132">
        <f t="shared" si="53"/>
        <v>3263229</v>
      </c>
      <c r="AA59" s="130">
        <f t="shared" si="53"/>
        <v>50000000</v>
      </c>
      <c r="AB59" s="131">
        <f t="shared" si="53"/>
        <v>0</v>
      </c>
      <c r="AC59" s="132">
        <f t="shared" si="53"/>
        <v>50000000</v>
      </c>
      <c r="AD59" s="231">
        <f t="shared" si="53"/>
        <v>78000000</v>
      </c>
      <c r="AE59" s="232">
        <f t="shared" si="53"/>
        <v>0</v>
      </c>
      <c r="AF59" s="132">
        <f t="shared" si="53"/>
        <v>78000000</v>
      </c>
      <c r="AG59" s="199">
        <f t="shared" si="53"/>
        <v>50000000</v>
      </c>
      <c r="AH59" s="200">
        <f t="shared" si="53"/>
        <v>0</v>
      </c>
      <c r="AI59" s="201">
        <f t="shared" si="53"/>
        <v>50000000</v>
      </c>
      <c r="AJ59" s="229">
        <f t="shared" si="53"/>
        <v>0</v>
      </c>
      <c r="AK59" s="131">
        <f t="shared" si="53"/>
        <v>0</v>
      </c>
      <c r="AL59" s="132">
        <f t="shared" si="53"/>
        <v>0</v>
      </c>
      <c r="AM59" s="130">
        <f t="shared" si="53"/>
        <v>0</v>
      </c>
      <c r="AN59" s="131">
        <f t="shared" si="53"/>
        <v>0</v>
      </c>
      <c r="AO59" s="132">
        <f t="shared" si="53"/>
        <v>0</v>
      </c>
      <c r="AP59" s="130">
        <f t="shared" si="53"/>
        <v>0</v>
      </c>
      <c r="AQ59" s="131">
        <f t="shared" si="53"/>
        <v>0</v>
      </c>
      <c r="AR59" s="132">
        <f t="shared" si="53"/>
        <v>0</v>
      </c>
      <c r="AS59" s="130">
        <f t="shared" si="53"/>
        <v>0</v>
      </c>
      <c r="AT59" s="131">
        <f t="shared" si="53"/>
        <v>0</v>
      </c>
      <c r="AU59" s="132">
        <f t="shared" si="53"/>
        <v>0</v>
      </c>
      <c r="AV59" s="130">
        <f t="shared" si="53"/>
        <v>0</v>
      </c>
      <c r="AW59" s="131">
        <f t="shared" si="53"/>
        <v>0</v>
      </c>
      <c r="AX59" s="132">
        <f t="shared" si="53"/>
        <v>0</v>
      </c>
      <c r="AY59" s="130">
        <f t="shared" si="53"/>
        <v>0</v>
      </c>
      <c r="AZ59" s="131">
        <f t="shared" si="53"/>
        <v>0</v>
      </c>
      <c r="BA59" s="132">
        <f t="shared" si="53"/>
        <v>0</v>
      </c>
      <c r="BB59" s="130">
        <f t="shared" si="53"/>
        <v>0</v>
      </c>
      <c r="BC59" s="131">
        <f t="shared" si="53"/>
        <v>0</v>
      </c>
      <c r="BD59" s="132">
        <f t="shared" si="53"/>
        <v>0</v>
      </c>
      <c r="BE59" s="130">
        <f t="shared" si="53"/>
        <v>0</v>
      </c>
      <c r="BF59" s="131">
        <f t="shared" si="53"/>
        <v>0</v>
      </c>
      <c r="BG59" s="230">
        <f t="shared" si="53"/>
        <v>0</v>
      </c>
      <c r="BH59" s="130">
        <f t="shared" si="53"/>
        <v>182000000</v>
      </c>
      <c r="BI59" s="131">
        <f t="shared" si="53"/>
        <v>0</v>
      </c>
      <c r="BJ59" s="132">
        <f t="shared" si="53"/>
        <v>182000000</v>
      </c>
      <c r="BK59" s="229">
        <f t="shared" si="53"/>
        <v>0</v>
      </c>
      <c r="BL59" s="131">
        <f t="shared" si="53"/>
        <v>0</v>
      </c>
      <c r="BM59" s="132">
        <f t="shared" si="53"/>
        <v>0</v>
      </c>
      <c r="BN59" s="233">
        <f t="shared" si="53"/>
        <v>182000000</v>
      </c>
      <c r="BO59" s="155">
        <f t="shared" si="42"/>
        <v>0</v>
      </c>
      <c r="BQ59" s="156">
        <f t="shared" si="50"/>
        <v>0</v>
      </c>
      <c r="BR59" s="54"/>
    </row>
    <row r="60" spans="1:70" ht="32.25" customHeight="1">
      <c r="A60" s="367">
        <v>12</v>
      </c>
      <c r="B60" s="370" t="s">
        <v>44</v>
      </c>
      <c r="C60" s="347" t="s">
        <v>2</v>
      </c>
      <c r="D60" s="133" t="s">
        <v>37</v>
      </c>
      <c r="E60" s="372" t="s">
        <v>38</v>
      </c>
      <c r="F60" s="203">
        <v>334598017</v>
      </c>
      <c r="G60" s="208">
        <v>-690736</v>
      </c>
      <c r="H60" s="55">
        <f>F60+G60</f>
        <v>333907281</v>
      </c>
      <c r="I60" s="204"/>
      <c r="J60" s="205"/>
      <c r="K60" s="58"/>
      <c r="L60" s="56"/>
      <c r="M60" s="57"/>
      <c r="N60" s="58">
        <f>L60+M60</f>
        <v>0</v>
      </c>
      <c r="O60" s="56"/>
      <c r="P60" s="57"/>
      <c r="Q60" s="206"/>
      <c r="R60" s="207"/>
      <c r="S60" s="208"/>
      <c r="T60" s="55">
        <f>R60+S60</f>
        <v>0</v>
      </c>
      <c r="U60" s="207">
        <v>67506488</v>
      </c>
      <c r="V60" s="208">
        <v>-690736</v>
      </c>
      <c r="W60" s="55">
        <f>U60+V60</f>
        <v>66815752</v>
      </c>
      <c r="X60" s="207">
        <v>72543327</v>
      </c>
      <c r="Y60" s="175">
        <v>0</v>
      </c>
      <c r="Z60" s="55">
        <f>X60+Y60</f>
        <v>72543327</v>
      </c>
      <c r="AA60" s="56">
        <v>72377320</v>
      </c>
      <c r="AB60" s="57">
        <v>0</v>
      </c>
      <c r="AC60" s="55">
        <f>AA60+AB60</f>
        <v>72377320</v>
      </c>
      <c r="AD60" s="56">
        <v>66903912</v>
      </c>
      <c r="AE60" s="57">
        <v>0</v>
      </c>
      <c r="AF60" s="55">
        <f>AD60+AE60</f>
        <v>66903912</v>
      </c>
      <c r="AG60" s="56">
        <v>0</v>
      </c>
      <c r="AH60" s="57">
        <v>0</v>
      </c>
      <c r="AI60" s="58">
        <v>0</v>
      </c>
      <c r="AJ60" s="56">
        <v>0</v>
      </c>
      <c r="AK60" s="57">
        <v>0</v>
      </c>
      <c r="AL60" s="58">
        <v>0</v>
      </c>
      <c r="AM60" s="56">
        <v>0</v>
      </c>
      <c r="AN60" s="57">
        <v>0</v>
      </c>
      <c r="AO60" s="58">
        <v>0</v>
      </c>
      <c r="AP60" s="56">
        <v>0</v>
      </c>
      <c r="AQ60" s="57">
        <v>0</v>
      </c>
      <c r="AR60" s="58">
        <v>0</v>
      </c>
      <c r="AS60" s="56">
        <v>0</v>
      </c>
      <c r="AT60" s="57">
        <v>0</v>
      </c>
      <c r="AU60" s="58">
        <v>0</v>
      </c>
      <c r="AV60" s="56">
        <v>0</v>
      </c>
      <c r="AW60" s="57">
        <v>0</v>
      </c>
      <c r="AX60" s="58">
        <v>0</v>
      </c>
      <c r="AY60" s="56">
        <v>0</v>
      </c>
      <c r="AZ60" s="57">
        <v>0</v>
      </c>
      <c r="BA60" s="58">
        <v>0</v>
      </c>
      <c r="BB60" s="56">
        <v>0</v>
      </c>
      <c r="BC60" s="57">
        <v>0</v>
      </c>
      <c r="BD60" s="58">
        <v>0</v>
      </c>
      <c r="BE60" s="56">
        <v>0</v>
      </c>
      <c r="BF60" s="57">
        <v>0</v>
      </c>
      <c r="BG60" s="206">
        <v>0</v>
      </c>
      <c r="BH60" s="169">
        <f>I60+L60+O60+R60+U60+X60+AA60+AD60+AG60+AJ60+AM60</f>
        <v>279331047</v>
      </c>
      <c r="BI60" s="174">
        <f t="shared" ref="BI60:BJ62" si="54">J60+M60+P60+S60+V60+Y60+AB60+AE60+AH60+AK60+AN60</f>
        <v>-690736</v>
      </c>
      <c r="BJ60" s="209">
        <f t="shared" si="54"/>
        <v>278640311</v>
      </c>
      <c r="BK60" s="210">
        <v>55266970</v>
      </c>
      <c r="BL60" s="171">
        <v>0</v>
      </c>
      <c r="BM60" s="209">
        <f>BL60+BK60</f>
        <v>55266970</v>
      </c>
      <c r="BN60" s="211">
        <f>BM60+BJ60</f>
        <v>333907281</v>
      </c>
      <c r="BO60" s="155">
        <f t="shared" si="0"/>
        <v>55266970</v>
      </c>
      <c r="BQ60" s="156">
        <f t="shared" ref="BQ60:BQ70" si="55">BN60-H60</f>
        <v>0</v>
      </c>
      <c r="BR60" s="110"/>
    </row>
    <row r="61" spans="1:70" ht="32.25" customHeight="1">
      <c r="A61" s="368"/>
      <c r="B61" s="329"/>
      <c r="C61" s="348"/>
      <c r="D61" s="212" t="s">
        <v>68</v>
      </c>
      <c r="E61" s="373"/>
      <c r="F61" s="213">
        <v>3050000</v>
      </c>
      <c r="G61" s="98">
        <v>0</v>
      </c>
      <c r="H61" s="59">
        <f>F61+G61</f>
        <v>3050000</v>
      </c>
      <c r="I61" s="214"/>
      <c r="J61" s="103"/>
      <c r="K61" s="99"/>
      <c r="L61" s="97"/>
      <c r="M61" s="101"/>
      <c r="N61" s="99"/>
      <c r="O61" s="97"/>
      <c r="P61" s="101"/>
      <c r="Q61" s="215"/>
      <c r="R61" s="216"/>
      <c r="S61" s="101"/>
      <c r="T61" s="59">
        <f>R61+S61</f>
        <v>0</v>
      </c>
      <c r="U61" s="216">
        <v>1076800</v>
      </c>
      <c r="V61" s="101">
        <v>0</v>
      </c>
      <c r="W61" s="59">
        <f>U61+V61</f>
        <v>1076800</v>
      </c>
      <c r="X61" s="216">
        <v>0</v>
      </c>
      <c r="Y61" s="98">
        <v>0</v>
      </c>
      <c r="Z61" s="59">
        <f>X61+Y61</f>
        <v>0</v>
      </c>
      <c r="AA61" s="97">
        <v>0</v>
      </c>
      <c r="AB61" s="101">
        <v>0</v>
      </c>
      <c r="AC61" s="59">
        <f>AA61+AB61</f>
        <v>0</v>
      </c>
      <c r="AD61" s="97">
        <v>0</v>
      </c>
      <c r="AE61" s="101">
        <v>0</v>
      </c>
      <c r="AF61" s="59">
        <f>AD61+AE61</f>
        <v>0</v>
      </c>
      <c r="AG61" s="97">
        <v>0</v>
      </c>
      <c r="AH61" s="101">
        <v>0</v>
      </c>
      <c r="AI61" s="99">
        <v>0</v>
      </c>
      <c r="AJ61" s="97">
        <v>0</v>
      </c>
      <c r="AK61" s="101">
        <v>0</v>
      </c>
      <c r="AL61" s="99">
        <v>0</v>
      </c>
      <c r="AM61" s="97">
        <v>0</v>
      </c>
      <c r="AN61" s="101">
        <v>0</v>
      </c>
      <c r="AO61" s="99">
        <v>0</v>
      </c>
      <c r="AP61" s="97">
        <v>0</v>
      </c>
      <c r="AQ61" s="101">
        <v>0</v>
      </c>
      <c r="AR61" s="99">
        <v>0</v>
      </c>
      <c r="AS61" s="97">
        <v>0</v>
      </c>
      <c r="AT61" s="101">
        <v>0</v>
      </c>
      <c r="AU61" s="99">
        <v>0</v>
      </c>
      <c r="AV61" s="97">
        <v>0</v>
      </c>
      <c r="AW61" s="101">
        <v>0</v>
      </c>
      <c r="AX61" s="99">
        <v>0</v>
      </c>
      <c r="AY61" s="97">
        <v>0</v>
      </c>
      <c r="AZ61" s="101">
        <v>0</v>
      </c>
      <c r="BA61" s="99">
        <v>0</v>
      </c>
      <c r="BB61" s="97">
        <v>0</v>
      </c>
      <c r="BC61" s="101">
        <v>0</v>
      </c>
      <c r="BD61" s="99">
        <v>0</v>
      </c>
      <c r="BE61" s="97">
        <v>0</v>
      </c>
      <c r="BF61" s="101">
        <v>0</v>
      </c>
      <c r="BG61" s="215">
        <v>0</v>
      </c>
      <c r="BH61" s="177">
        <f>I61+L61+O61+R61+U61+X61+AA61+AD61+AG61+AJ61+AM61</f>
        <v>1076800</v>
      </c>
      <c r="BI61" s="179">
        <f t="shared" si="54"/>
        <v>0</v>
      </c>
      <c r="BJ61" s="218">
        <f t="shared" si="54"/>
        <v>1076800</v>
      </c>
      <c r="BK61" s="219">
        <v>1973200</v>
      </c>
      <c r="BL61" s="179">
        <v>0</v>
      </c>
      <c r="BM61" s="218">
        <f>BL61+BK61</f>
        <v>1973200</v>
      </c>
      <c r="BN61" s="220">
        <f>BM61+BJ61</f>
        <v>3050000</v>
      </c>
      <c r="BO61" s="155">
        <f t="shared" si="0"/>
        <v>1973200</v>
      </c>
      <c r="BQ61" s="156">
        <f t="shared" si="55"/>
        <v>0</v>
      </c>
      <c r="BR61" s="110"/>
    </row>
    <row r="62" spans="1:70" ht="32.25" customHeight="1">
      <c r="A62" s="368"/>
      <c r="B62" s="329"/>
      <c r="C62" s="348"/>
      <c r="D62" s="136" t="s">
        <v>69</v>
      </c>
      <c r="E62" s="373"/>
      <c r="F62" s="221">
        <v>3123896</v>
      </c>
      <c r="G62" s="96">
        <v>690736</v>
      </c>
      <c r="H62" s="59">
        <f>F62+G62</f>
        <v>3814632</v>
      </c>
      <c r="I62" s="222"/>
      <c r="J62" s="102"/>
      <c r="K62" s="59"/>
      <c r="L62" s="60"/>
      <c r="M62" s="102"/>
      <c r="N62" s="59">
        <f>M62+L62</f>
        <v>0</v>
      </c>
      <c r="O62" s="60"/>
      <c r="P62" s="100"/>
      <c r="Q62" s="223"/>
      <c r="R62" s="224"/>
      <c r="S62" s="96"/>
      <c r="T62" s="59">
        <f>R62+S62</f>
        <v>0</v>
      </c>
      <c r="U62" s="224">
        <v>63699</v>
      </c>
      <c r="V62" s="96">
        <v>690736</v>
      </c>
      <c r="W62" s="59">
        <f>U62+V62</f>
        <v>754435</v>
      </c>
      <c r="X62" s="224">
        <v>0</v>
      </c>
      <c r="Y62" s="96">
        <v>0</v>
      </c>
      <c r="Z62" s="59">
        <f>X62+Y62</f>
        <v>0</v>
      </c>
      <c r="AA62" s="60">
        <v>0</v>
      </c>
      <c r="AB62" s="96">
        <v>0</v>
      </c>
      <c r="AC62" s="59">
        <f>AA62+AB62</f>
        <v>0</v>
      </c>
      <c r="AD62" s="60">
        <v>0</v>
      </c>
      <c r="AE62" s="96">
        <v>0</v>
      </c>
      <c r="AF62" s="59">
        <f>AD62+AE62</f>
        <v>0</v>
      </c>
      <c r="AG62" s="60">
        <v>0</v>
      </c>
      <c r="AH62" s="96">
        <v>0</v>
      </c>
      <c r="AI62" s="59">
        <v>0</v>
      </c>
      <c r="AJ62" s="60">
        <v>0</v>
      </c>
      <c r="AK62" s="96">
        <v>0</v>
      </c>
      <c r="AL62" s="59">
        <v>0</v>
      </c>
      <c r="AM62" s="60">
        <v>0</v>
      </c>
      <c r="AN62" s="96">
        <v>0</v>
      </c>
      <c r="AO62" s="59">
        <v>0</v>
      </c>
      <c r="AP62" s="60">
        <v>0</v>
      </c>
      <c r="AQ62" s="96">
        <v>0</v>
      </c>
      <c r="AR62" s="59">
        <v>0</v>
      </c>
      <c r="AS62" s="60">
        <v>0</v>
      </c>
      <c r="AT62" s="96">
        <v>0</v>
      </c>
      <c r="AU62" s="59">
        <v>0</v>
      </c>
      <c r="AV62" s="60">
        <v>0</v>
      </c>
      <c r="AW62" s="96">
        <v>0</v>
      </c>
      <c r="AX62" s="59">
        <v>0</v>
      </c>
      <c r="AY62" s="60">
        <v>0</v>
      </c>
      <c r="AZ62" s="96">
        <v>0</v>
      </c>
      <c r="BA62" s="59">
        <v>0</v>
      </c>
      <c r="BB62" s="60">
        <v>0</v>
      </c>
      <c r="BC62" s="96">
        <v>0</v>
      </c>
      <c r="BD62" s="59">
        <v>0</v>
      </c>
      <c r="BE62" s="60">
        <v>0</v>
      </c>
      <c r="BF62" s="96">
        <v>0</v>
      </c>
      <c r="BG62" s="223">
        <v>0</v>
      </c>
      <c r="BH62" s="177">
        <f>I62+L62+O62+R62+U62+X62+AA62+AD62+AG62+AJ62+AM62</f>
        <v>63699</v>
      </c>
      <c r="BI62" s="179">
        <f t="shared" si="54"/>
        <v>690736</v>
      </c>
      <c r="BJ62" s="218">
        <f t="shared" si="54"/>
        <v>754435</v>
      </c>
      <c r="BK62" s="225">
        <v>3060197</v>
      </c>
      <c r="BL62" s="226">
        <v>0</v>
      </c>
      <c r="BM62" s="227">
        <f>BL62+BK62</f>
        <v>3060197</v>
      </c>
      <c r="BN62" s="228">
        <f>BM62+BJ62</f>
        <v>3814632</v>
      </c>
      <c r="BO62" s="155">
        <f t="shared" si="0"/>
        <v>3060197</v>
      </c>
      <c r="BQ62" s="156">
        <f t="shared" si="55"/>
        <v>0</v>
      </c>
      <c r="BR62" s="110"/>
    </row>
    <row r="63" spans="1:70" s="66" customFormat="1" ht="32.25" customHeight="1" thickBot="1">
      <c r="A63" s="369"/>
      <c r="B63" s="371"/>
      <c r="C63" s="349"/>
      <c r="D63" s="358" t="s">
        <v>25</v>
      </c>
      <c r="E63" s="359"/>
      <c r="F63" s="130">
        <f t="shared" ref="F63:BG63" si="56">F60+F62+F61</f>
        <v>340771913</v>
      </c>
      <c r="G63" s="131">
        <f t="shared" si="56"/>
        <v>0</v>
      </c>
      <c r="H63" s="132">
        <f t="shared" si="56"/>
        <v>340771913</v>
      </c>
      <c r="I63" s="229">
        <f t="shared" si="56"/>
        <v>0</v>
      </c>
      <c r="J63" s="131">
        <f t="shared" si="56"/>
        <v>0</v>
      </c>
      <c r="K63" s="132">
        <f t="shared" si="56"/>
        <v>0</v>
      </c>
      <c r="L63" s="130">
        <f t="shared" si="56"/>
        <v>0</v>
      </c>
      <c r="M63" s="131">
        <f t="shared" si="56"/>
        <v>0</v>
      </c>
      <c r="N63" s="132">
        <f t="shared" si="56"/>
        <v>0</v>
      </c>
      <c r="O63" s="130">
        <f t="shared" si="56"/>
        <v>0</v>
      </c>
      <c r="P63" s="131">
        <f t="shared" si="56"/>
        <v>0</v>
      </c>
      <c r="Q63" s="230">
        <f t="shared" si="56"/>
        <v>0</v>
      </c>
      <c r="R63" s="229">
        <f t="shared" si="56"/>
        <v>0</v>
      </c>
      <c r="S63" s="131">
        <f t="shared" si="56"/>
        <v>0</v>
      </c>
      <c r="T63" s="132">
        <f t="shared" si="56"/>
        <v>0</v>
      </c>
      <c r="U63" s="229">
        <f t="shared" si="56"/>
        <v>68646987</v>
      </c>
      <c r="V63" s="131">
        <f t="shared" si="56"/>
        <v>0</v>
      </c>
      <c r="W63" s="132">
        <f t="shared" si="56"/>
        <v>68646987</v>
      </c>
      <c r="X63" s="229">
        <f t="shared" si="56"/>
        <v>72543327</v>
      </c>
      <c r="Y63" s="131">
        <f t="shared" si="56"/>
        <v>0</v>
      </c>
      <c r="Z63" s="132">
        <f t="shared" si="56"/>
        <v>72543327</v>
      </c>
      <c r="AA63" s="130">
        <f t="shared" si="56"/>
        <v>72377320</v>
      </c>
      <c r="AB63" s="131">
        <f t="shared" si="56"/>
        <v>0</v>
      </c>
      <c r="AC63" s="132">
        <f t="shared" si="56"/>
        <v>72377320</v>
      </c>
      <c r="AD63" s="231">
        <f t="shared" si="56"/>
        <v>66903912</v>
      </c>
      <c r="AE63" s="232">
        <f t="shared" si="56"/>
        <v>0</v>
      </c>
      <c r="AF63" s="132">
        <f t="shared" si="56"/>
        <v>66903912</v>
      </c>
      <c r="AG63" s="130">
        <f t="shared" si="56"/>
        <v>0</v>
      </c>
      <c r="AH63" s="131">
        <f t="shared" si="56"/>
        <v>0</v>
      </c>
      <c r="AI63" s="132">
        <f t="shared" si="56"/>
        <v>0</v>
      </c>
      <c r="AJ63" s="130">
        <f t="shared" si="56"/>
        <v>0</v>
      </c>
      <c r="AK63" s="131">
        <f t="shared" si="56"/>
        <v>0</v>
      </c>
      <c r="AL63" s="132">
        <f t="shared" si="56"/>
        <v>0</v>
      </c>
      <c r="AM63" s="130">
        <f t="shared" si="56"/>
        <v>0</v>
      </c>
      <c r="AN63" s="131">
        <f t="shared" si="56"/>
        <v>0</v>
      </c>
      <c r="AO63" s="132">
        <f t="shared" si="56"/>
        <v>0</v>
      </c>
      <c r="AP63" s="199">
        <f t="shared" si="56"/>
        <v>0</v>
      </c>
      <c r="AQ63" s="200">
        <f t="shared" si="56"/>
        <v>0</v>
      </c>
      <c r="AR63" s="201">
        <f t="shared" si="56"/>
        <v>0</v>
      </c>
      <c r="AS63" s="130">
        <f t="shared" si="56"/>
        <v>0</v>
      </c>
      <c r="AT63" s="131">
        <f t="shared" si="56"/>
        <v>0</v>
      </c>
      <c r="AU63" s="132">
        <f t="shared" si="56"/>
        <v>0</v>
      </c>
      <c r="AV63" s="130">
        <f t="shared" si="56"/>
        <v>0</v>
      </c>
      <c r="AW63" s="131">
        <f t="shared" si="56"/>
        <v>0</v>
      </c>
      <c r="AX63" s="132">
        <f t="shared" si="56"/>
        <v>0</v>
      </c>
      <c r="AY63" s="130">
        <f t="shared" si="56"/>
        <v>0</v>
      </c>
      <c r="AZ63" s="131">
        <f t="shared" si="56"/>
        <v>0</v>
      </c>
      <c r="BA63" s="132">
        <f t="shared" si="56"/>
        <v>0</v>
      </c>
      <c r="BB63" s="130">
        <f t="shared" si="56"/>
        <v>0</v>
      </c>
      <c r="BC63" s="131">
        <f t="shared" si="56"/>
        <v>0</v>
      </c>
      <c r="BD63" s="132">
        <f t="shared" si="56"/>
        <v>0</v>
      </c>
      <c r="BE63" s="130">
        <f t="shared" si="56"/>
        <v>0</v>
      </c>
      <c r="BF63" s="131">
        <f t="shared" si="56"/>
        <v>0</v>
      </c>
      <c r="BG63" s="230">
        <f t="shared" si="56"/>
        <v>0</v>
      </c>
      <c r="BH63" s="130">
        <f t="shared" ref="BH63:BN63" si="57">BH60+BH61+BH62</f>
        <v>280471546</v>
      </c>
      <c r="BI63" s="131">
        <f t="shared" si="57"/>
        <v>0</v>
      </c>
      <c r="BJ63" s="132">
        <f t="shared" si="57"/>
        <v>280471546</v>
      </c>
      <c r="BK63" s="229">
        <f t="shared" si="57"/>
        <v>60300367</v>
      </c>
      <c r="BL63" s="131">
        <f t="shared" si="57"/>
        <v>0</v>
      </c>
      <c r="BM63" s="132">
        <f t="shared" si="57"/>
        <v>60300367</v>
      </c>
      <c r="BN63" s="233">
        <f t="shared" si="57"/>
        <v>340771913</v>
      </c>
      <c r="BO63" s="155">
        <f t="shared" si="0"/>
        <v>60300367</v>
      </c>
      <c r="BQ63" s="156">
        <f t="shared" si="55"/>
        <v>0</v>
      </c>
      <c r="BR63" s="54"/>
    </row>
    <row r="64" spans="1:70" ht="32.25" customHeight="1">
      <c r="A64" s="367">
        <v>13</v>
      </c>
      <c r="B64" s="370" t="s">
        <v>44</v>
      </c>
      <c r="C64" s="347" t="s">
        <v>6</v>
      </c>
      <c r="D64" s="133" t="s">
        <v>37</v>
      </c>
      <c r="E64" s="372" t="s">
        <v>38</v>
      </c>
      <c r="F64" s="203">
        <v>3574700</v>
      </c>
      <c r="G64" s="208">
        <v>-891059</v>
      </c>
      <c r="H64" s="55">
        <f>F64+G64</f>
        <v>2683641</v>
      </c>
      <c r="I64" s="204"/>
      <c r="J64" s="205"/>
      <c r="K64" s="58"/>
      <c r="L64" s="56"/>
      <c r="M64" s="57"/>
      <c r="N64" s="58">
        <f>L64+M64</f>
        <v>0</v>
      </c>
      <c r="O64" s="56"/>
      <c r="P64" s="57"/>
      <c r="Q64" s="206"/>
      <c r="R64" s="207"/>
      <c r="S64" s="208"/>
      <c r="T64" s="55">
        <f>R64+S64</f>
        <v>0</v>
      </c>
      <c r="U64" s="207">
        <v>500000</v>
      </c>
      <c r="V64" s="208">
        <v>-426018</v>
      </c>
      <c r="W64" s="55">
        <f>U64+V64</f>
        <v>73982</v>
      </c>
      <c r="X64" s="207">
        <v>572000</v>
      </c>
      <c r="Y64" s="208">
        <v>-465041</v>
      </c>
      <c r="Z64" s="55">
        <f>X64+Y64</f>
        <v>106959</v>
      </c>
      <c r="AA64" s="56">
        <v>572000</v>
      </c>
      <c r="AB64" s="57">
        <v>0</v>
      </c>
      <c r="AC64" s="55">
        <f>AA64+AB64</f>
        <v>572000</v>
      </c>
      <c r="AD64" s="56">
        <v>0</v>
      </c>
      <c r="AE64" s="57">
        <v>0</v>
      </c>
      <c r="AF64" s="55">
        <f>AD64+AE64</f>
        <v>0</v>
      </c>
      <c r="AG64" s="56"/>
      <c r="AH64" s="57">
        <v>0</v>
      </c>
      <c r="AI64" s="58">
        <v>0</v>
      </c>
      <c r="AJ64" s="56">
        <v>0</v>
      </c>
      <c r="AK64" s="57">
        <v>0</v>
      </c>
      <c r="AL64" s="58">
        <v>0</v>
      </c>
      <c r="AM64" s="56">
        <v>0</v>
      </c>
      <c r="AN64" s="57">
        <v>0</v>
      </c>
      <c r="AO64" s="58">
        <v>0</v>
      </c>
      <c r="AP64" s="97">
        <v>0</v>
      </c>
      <c r="AQ64" s="101">
        <v>0</v>
      </c>
      <c r="AR64" s="99">
        <v>0</v>
      </c>
      <c r="AS64" s="56">
        <v>0</v>
      </c>
      <c r="AT64" s="57">
        <v>0</v>
      </c>
      <c r="AU64" s="58">
        <v>0</v>
      </c>
      <c r="AV64" s="56">
        <v>0</v>
      </c>
      <c r="AW64" s="57">
        <v>0</v>
      </c>
      <c r="AX64" s="58">
        <v>0</v>
      </c>
      <c r="AY64" s="56">
        <v>0</v>
      </c>
      <c r="AZ64" s="57">
        <v>0</v>
      </c>
      <c r="BA64" s="58">
        <v>0</v>
      </c>
      <c r="BB64" s="56">
        <v>0</v>
      </c>
      <c r="BC64" s="57">
        <v>0</v>
      </c>
      <c r="BD64" s="58">
        <v>0</v>
      </c>
      <c r="BE64" s="56">
        <v>0</v>
      </c>
      <c r="BF64" s="57">
        <v>0</v>
      </c>
      <c r="BG64" s="206">
        <v>0</v>
      </c>
      <c r="BH64" s="169">
        <f>I64+L64+O64+R64+U64+X64+AA64+AD64+AG64+AJ64+AM64</f>
        <v>1644000</v>
      </c>
      <c r="BI64" s="174">
        <f t="shared" ref="BI64:BJ65" si="58">J64+M64+P64+S64+V64+Y64+AB64+AE64+AH64+AK64+AN64</f>
        <v>-891059</v>
      </c>
      <c r="BJ64" s="209">
        <f t="shared" si="58"/>
        <v>752941</v>
      </c>
      <c r="BK64" s="210">
        <v>1930700</v>
      </c>
      <c r="BL64" s="171">
        <v>0</v>
      </c>
      <c r="BM64" s="209">
        <f>BL64+BK64</f>
        <v>1930700</v>
      </c>
      <c r="BN64" s="211">
        <f>BM64+BJ64</f>
        <v>2683641</v>
      </c>
      <c r="BO64" s="155">
        <f t="shared" si="0"/>
        <v>1930700</v>
      </c>
      <c r="BQ64" s="156">
        <f t="shared" si="55"/>
        <v>0</v>
      </c>
      <c r="BR64" s="110"/>
    </row>
    <row r="65" spans="1:70" ht="32.25" customHeight="1">
      <c r="A65" s="368"/>
      <c r="B65" s="329"/>
      <c r="C65" s="348"/>
      <c r="D65" s="212" t="s">
        <v>68</v>
      </c>
      <c r="E65" s="373"/>
      <c r="F65" s="213">
        <v>1170582</v>
      </c>
      <c r="G65" s="98">
        <v>429717</v>
      </c>
      <c r="H65" s="59">
        <f>F65+G65</f>
        <v>1600299</v>
      </c>
      <c r="I65" s="214"/>
      <c r="J65" s="103"/>
      <c r="K65" s="99"/>
      <c r="L65" s="97"/>
      <c r="M65" s="101"/>
      <c r="N65" s="99"/>
      <c r="O65" s="97"/>
      <c r="P65" s="101"/>
      <c r="Q65" s="215"/>
      <c r="R65" s="216"/>
      <c r="S65" s="101"/>
      <c r="T65" s="59">
        <f>R65+S65</f>
        <v>0</v>
      </c>
      <c r="U65" s="216">
        <v>588440</v>
      </c>
      <c r="V65" s="242">
        <v>-35324</v>
      </c>
      <c r="W65" s="59">
        <f>U65+V65</f>
        <v>553116</v>
      </c>
      <c r="X65" s="216">
        <v>0</v>
      </c>
      <c r="Y65" s="242">
        <v>465041</v>
      </c>
      <c r="Z65" s="59">
        <f>X65+Y65</f>
        <v>465041</v>
      </c>
      <c r="AA65" s="97">
        <v>0</v>
      </c>
      <c r="AB65" s="101">
        <v>0</v>
      </c>
      <c r="AC65" s="59">
        <f>AA65+AB65</f>
        <v>0</v>
      </c>
      <c r="AD65" s="97">
        <v>0</v>
      </c>
      <c r="AE65" s="101">
        <v>0</v>
      </c>
      <c r="AF65" s="59">
        <f>AD65+AE65</f>
        <v>0</v>
      </c>
      <c r="AG65" s="97"/>
      <c r="AH65" s="101">
        <v>0</v>
      </c>
      <c r="AI65" s="99">
        <v>0</v>
      </c>
      <c r="AJ65" s="97">
        <v>0</v>
      </c>
      <c r="AK65" s="101">
        <v>0</v>
      </c>
      <c r="AL65" s="99">
        <v>0</v>
      </c>
      <c r="AM65" s="97">
        <v>0</v>
      </c>
      <c r="AN65" s="101">
        <v>0</v>
      </c>
      <c r="AO65" s="99">
        <v>0</v>
      </c>
      <c r="AP65" s="97">
        <v>0</v>
      </c>
      <c r="AQ65" s="101">
        <v>0</v>
      </c>
      <c r="AR65" s="99">
        <v>0</v>
      </c>
      <c r="AS65" s="97">
        <v>0</v>
      </c>
      <c r="AT65" s="101">
        <v>0</v>
      </c>
      <c r="AU65" s="99">
        <v>0</v>
      </c>
      <c r="AV65" s="97">
        <v>0</v>
      </c>
      <c r="AW65" s="101">
        <v>0</v>
      </c>
      <c r="AX65" s="99">
        <v>0</v>
      </c>
      <c r="AY65" s="97">
        <v>0</v>
      </c>
      <c r="AZ65" s="101">
        <v>0</v>
      </c>
      <c r="BA65" s="99">
        <v>0</v>
      </c>
      <c r="BB65" s="97">
        <v>0</v>
      </c>
      <c r="BC65" s="101">
        <v>0</v>
      </c>
      <c r="BD65" s="99">
        <v>0</v>
      </c>
      <c r="BE65" s="97">
        <v>0</v>
      </c>
      <c r="BF65" s="101">
        <v>0</v>
      </c>
      <c r="BG65" s="215">
        <v>0</v>
      </c>
      <c r="BH65" s="177">
        <f>I65+L65+O65+R65+U65+X65+AA65+AD65+AG65+AJ65+AM65</f>
        <v>588440</v>
      </c>
      <c r="BI65" s="179">
        <f t="shared" si="58"/>
        <v>429717</v>
      </c>
      <c r="BJ65" s="218">
        <f t="shared" si="58"/>
        <v>1018157</v>
      </c>
      <c r="BK65" s="219">
        <v>582142</v>
      </c>
      <c r="BL65" s="179">
        <v>0</v>
      </c>
      <c r="BM65" s="218">
        <f>BL65+BK65</f>
        <v>582142</v>
      </c>
      <c r="BN65" s="220">
        <f>BM65+BJ65</f>
        <v>1600299</v>
      </c>
      <c r="BO65" s="155">
        <f t="shared" si="0"/>
        <v>582142</v>
      </c>
      <c r="BQ65" s="156">
        <f t="shared" si="55"/>
        <v>0</v>
      </c>
      <c r="BR65" s="110"/>
    </row>
    <row r="66" spans="1:70" s="66" customFormat="1" ht="32.25" customHeight="1" thickBot="1">
      <c r="A66" s="369"/>
      <c r="B66" s="371"/>
      <c r="C66" s="349"/>
      <c r="D66" s="358" t="s">
        <v>25</v>
      </c>
      <c r="E66" s="359"/>
      <c r="F66" s="130">
        <f>F64+F65</f>
        <v>4745282</v>
      </c>
      <c r="G66" s="131">
        <f t="shared" ref="G66:BN66" si="59">G64+G65</f>
        <v>-461342</v>
      </c>
      <c r="H66" s="132">
        <f t="shared" si="59"/>
        <v>4283940</v>
      </c>
      <c r="I66" s="229">
        <f t="shared" si="59"/>
        <v>0</v>
      </c>
      <c r="J66" s="131">
        <f t="shared" si="59"/>
        <v>0</v>
      </c>
      <c r="K66" s="132">
        <f t="shared" si="59"/>
        <v>0</v>
      </c>
      <c r="L66" s="130">
        <f t="shared" si="59"/>
        <v>0</v>
      </c>
      <c r="M66" s="131">
        <f t="shared" si="59"/>
        <v>0</v>
      </c>
      <c r="N66" s="132">
        <f t="shared" si="59"/>
        <v>0</v>
      </c>
      <c r="O66" s="130">
        <f t="shared" si="59"/>
        <v>0</v>
      </c>
      <c r="P66" s="131">
        <f t="shared" si="59"/>
        <v>0</v>
      </c>
      <c r="Q66" s="230">
        <f t="shared" si="59"/>
        <v>0</v>
      </c>
      <c r="R66" s="229">
        <f t="shared" si="59"/>
        <v>0</v>
      </c>
      <c r="S66" s="131">
        <f t="shared" si="59"/>
        <v>0</v>
      </c>
      <c r="T66" s="132">
        <f t="shared" si="59"/>
        <v>0</v>
      </c>
      <c r="U66" s="229">
        <f t="shared" si="59"/>
        <v>1088440</v>
      </c>
      <c r="V66" s="131">
        <f t="shared" si="59"/>
        <v>-461342</v>
      </c>
      <c r="W66" s="132">
        <f t="shared" si="59"/>
        <v>627098</v>
      </c>
      <c r="X66" s="229">
        <f t="shared" si="59"/>
        <v>572000</v>
      </c>
      <c r="Y66" s="131">
        <f t="shared" si="59"/>
        <v>0</v>
      </c>
      <c r="Z66" s="132">
        <f t="shared" si="59"/>
        <v>572000</v>
      </c>
      <c r="AA66" s="130">
        <f t="shared" si="59"/>
        <v>572000</v>
      </c>
      <c r="AB66" s="131">
        <f t="shared" si="59"/>
        <v>0</v>
      </c>
      <c r="AC66" s="132">
        <f t="shared" si="59"/>
        <v>572000</v>
      </c>
      <c r="AD66" s="231">
        <f t="shared" si="59"/>
        <v>0</v>
      </c>
      <c r="AE66" s="232">
        <f t="shared" si="59"/>
        <v>0</v>
      </c>
      <c r="AF66" s="132">
        <f t="shared" si="59"/>
        <v>0</v>
      </c>
      <c r="AG66" s="130">
        <f t="shared" si="59"/>
        <v>0</v>
      </c>
      <c r="AH66" s="131">
        <f t="shared" si="59"/>
        <v>0</v>
      </c>
      <c r="AI66" s="132">
        <f t="shared" si="59"/>
        <v>0</v>
      </c>
      <c r="AJ66" s="130">
        <f t="shared" si="59"/>
        <v>0</v>
      </c>
      <c r="AK66" s="131">
        <f t="shared" si="59"/>
        <v>0</v>
      </c>
      <c r="AL66" s="132">
        <f t="shared" si="59"/>
        <v>0</v>
      </c>
      <c r="AM66" s="130">
        <f t="shared" si="59"/>
        <v>0</v>
      </c>
      <c r="AN66" s="131">
        <f t="shared" si="59"/>
        <v>0</v>
      </c>
      <c r="AO66" s="132">
        <f t="shared" si="59"/>
        <v>0</v>
      </c>
      <c r="AP66" s="130">
        <f t="shared" si="59"/>
        <v>0</v>
      </c>
      <c r="AQ66" s="131">
        <f t="shared" si="59"/>
        <v>0</v>
      </c>
      <c r="AR66" s="132">
        <f t="shared" si="59"/>
        <v>0</v>
      </c>
      <c r="AS66" s="130">
        <f t="shared" si="59"/>
        <v>0</v>
      </c>
      <c r="AT66" s="131">
        <f t="shared" si="59"/>
        <v>0</v>
      </c>
      <c r="AU66" s="132">
        <f t="shared" si="59"/>
        <v>0</v>
      </c>
      <c r="AV66" s="130">
        <f t="shared" si="59"/>
        <v>0</v>
      </c>
      <c r="AW66" s="131">
        <f t="shared" si="59"/>
        <v>0</v>
      </c>
      <c r="AX66" s="132">
        <f t="shared" si="59"/>
        <v>0</v>
      </c>
      <c r="AY66" s="130">
        <f t="shared" si="59"/>
        <v>0</v>
      </c>
      <c r="AZ66" s="131">
        <f t="shared" si="59"/>
        <v>0</v>
      </c>
      <c r="BA66" s="132">
        <f t="shared" si="59"/>
        <v>0</v>
      </c>
      <c r="BB66" s="130">
        <f t="shared" si="59"/>
        <v>0</v>
      </c>
      <c r="BC66" s="131">
        <f t="shared" si="59"/>
        <v>0</v>
      </c>
      <c r="BD66" s="132">
        <f t="shared" si="59"/>
        <v>0</v>
      </c>
      <c r="BE66" s="130">
        <f t="shared" si="59"/>
        <v>0</v>
      </c>
      <c r="BF66" s="131">
        <f t="shared" si="59"/>
        <v>0</v>
      </c>
      <c r="BG66" s="230">
        <f t="shared" si="59"/>
        <v>0</v>
      </c>
      <c r="BH66" s="130">
        <f t="shared" si="59"/>
        <v>2232440</v>
      </c>
      <c r="BI66" s="131">
        <f t="shared" si="59"/>
        <v>-461342</v>
      </c>
      <c r="BJ66" s="132">
        <f t="shared" si="59"/>
        <v>1771098</v>
      </c>
      <c r="BK66" s="229">
        <f t="shared" si="59"/>
        <v>2512842</v>
      </c>
      <c r="BL66" s="131">
        <f t="shared" si="59"/>
        <v>0</v>
      </c>
      <c r="BM66" s="132">
        <f t="shared" si="59"/>
        <v>2512842</v>
      </c>
      <c r="BN66" s="233">
        <f t="shared" si="59"/>
        <v>4283940</v>
      </c>
      <c r="BO66" s="155">
        <f t="shared" si="0"/>
        <v>2512842</v>
      </c>
      <c r="BQ66" s="156">
        <f t="shared" si="55"/>
        <v>0</v>
      </c>
      <c r="BR66" s="54"/>
    </row>
    <row r="67" spans="1:70" ht="32.25" customHeight="1">
      <c r="A67" s="367">
        <v>14</v>
      </c>
      <c r="B67" s="370" t="s">
        <v>44</v>
      </c>
      <c r="C67" s="347" t="s">
        <v>3</v>
      </c>
      <c r="D67" s="133" t="s">
        <v>37</v>
      </c>
      <c r="E67" s="372" t="s">
        <v>38</v>
      </c>
      <c r="F67" s="203">
        <v>9293204</v>
      </c>
      <c r="G67" s="208">
        <v>-2828349</v>
      </c>
      <c r="H67" s="55">
        <f>F67+G67</f>
        <v>6464855</v>
      </c>
      <c r="I67" s="204"/>
      <c r="J67" s="205"/>
      <c r="K67" s="58"/>
      <c r="L67" s="56"/>
      <c r="M67" s="57"/>
      <c r="N67" s="58">
        <f>L67+M67</f>
        <v>0</v>
      </c>
      <c r="O67" s="56"/>
      <c r="P67" s="57"/>
      <c r="Q67" s="206"/>
      <c r="R67" s="207"/>
      <c r="S67" s="208"/>
      <c r="T67" s="55">
        <f>R67+S67</f>
        <v>0</v>
      </c>
      <c r="U67" s="207">
        <v>635052</v>
      </c>
      <c r="V67" s="208">
        <v>-67253</v>
      </c>
      <c r="W67" s="55">
        <f>U67+V67</f>
        <v>567799</v>
      </c>
      <c r="X67" s="207">
        <v>3396147</v>
      </c>
      <c r="Y67" s="208">
        <v>-2761096</v>
      </c>
      <c r="Z67" s="55">
        <f>X67+Y67</f>
        <v>635051</v>
      </c>
      <c r="AA67" s="56">
        <v>1551758</v>
      </c>
      <c r="AB67" s="57">
        <v>0</v>
      </c>
      <c r="AC67" s="55">
        <f>AA67+AB67</f>
        <v>1551758</v>
      </c>
      <c r="AD67" s="56">
        <v>1018656</v>
      </c>
      <c r="AE67" s="57">
        <v>0</v>
      </c>
      <c r="AF67" s="243">
        <f>AD67+AE67</f>
        <v>1018656</v>
      </c>
      <c r="AG67" s="56">
        <v>857750</v>
      </c>
      <c r="AH67" s="57">
        <v>0</v>
      </c>
      <c r="AI67" s="58">
        <f>AG67+AH67</f>
        <v>857750</v>
      </c>
      <c r="AJ67" s="56">
        <v>513000</v>
      </c>
      <c r="AK67" s="57">
        <v>0</v>
      </c>
      <c r="AL67" s="58">
        <f>AJ67+AK67</f>
        <v>513000</v>
      </c>
      <c r="AM67" s="204">
        <v>0</v>
      </c>
      <c r="AN67" s="57">
        <v>0</v>
      </c>
      <c r="AO67" s="58">
        <v>0</v>
      </c>
      <c r="AP67" s="56">
        <v>0</v>
      </c>
      <c r="AQ67" s="57">
        <v>0</v>
      </c>
      <c r="AR67" s="58">
        <v>0</v>
      </c>
      <c r="AS67" s="56">
        <v>0</v>
      </c>
      <c r="AT67" s="57">
        <v>0</v>
      </c>
      <c r="AU67" s="58">
        <v>0</v>
      </c>
      <c r="AV67" s="56">
        <v>0</v>
      </c>
      <c r="AW67" s="57">
        <v>0</v>
      </c>
      <c r="AX67" s="58">
        <v>0</v>
      </c>
      <c r="AY67" s="56">
        <v>0</v>
      </c>
      <c r="AZ67" s="57">
        <v>0</v>
      </c>
      <c r="BA67" s="58">
        <v>0</v>
      </c>
      <c r="BB67" s="56">
        <v>0</v>
      </c>
      <c r="BC67" s="57">
        <v>0</v>
      </c>
      <c r="BD67" s="58">
        <v>0</v>
      </c>
      <c r="BE67" s="56">
        <v>0</v>
      </c>
      <c r="BF67" s="57">
        <v>0</v>
      </c>
      <c r="BG67" s="206">
        <v>0</v>
      </c>
      <c r="BH67" s="169">
        <f>I67+L67+O67+R67+U67+X67+AA67+AD67+AG67+AJ67+AM67</f>
        <v>7972363</v>
      </c>
      <c r="BI67" s="174">
        <f t="shared" ref="BI67:BJ68" si="60">J67+M67+P67+S67+V67+Y67+AB67+AE67+AH67+AK67+AN67</f>
        <v>-2828349</v>
      </c>
      <c r="BJ67" s="209">
        <f t="shared" si="60"/>
        <v>5144014</v>
      </c>
      <c r="BK67" s="210">
        <v>1320841</v>
      </c>
      <c r="BL67" s="171">
        <v>0</v>
      </c>
      <c r="BM67" s="209">
        <f>BL67+BK67</f>
        <v>1320841</v>
      </c>
      <c r="BN67" s="211">
        <f>BM67+BJ67</f>
        <v>6464855</v>
      </c>
      <c r="BO67" s="155">
        <f t="shared" si="0"/>
        <v>1320841</v>
      </c>
      <c r="BQ67" s="156">
        <f t="shared" si="55"/>
        <v>0</v>
      </c>
      <c r="BR67" s="110"/>
    </row>
    <row r="68" spans="1:70" ht="32.25" customHeight="1">
      <c r="A68" s="368"/>
      <c r="B68" s="329"/>
      <c r="C68" s="348"/>
      <c r="D68" s="212" t="s">
        <v>68</v>
      </c>
      <c r="E68" s="373"/>
      <c r="F68" s="213">
        <v>4495194</v>
      </c>
      <c r="G68" s="98">
        <v>2468692</v>
      </c>
      <c r="H68" s="59">
        <f>F68+G68</f>
        <v>6963886</v>
      </c>
      <c r="I68" s="214"/>
      <c r="J68" s="103"/>
      <c r="K68" s="99"/>
      <c r="L68" s="97"/>
      <c r="M68" s="101"/>
      <c r="N68" s="99"/>
      <c r="O68" s="97"/>
      <c r="P68" s="101"/>
      <c r="Q68" s="215"/>
      <c r="R68" s="216"/>
      <c r="S68" s="101"/>
      <c r="T68" s="59">
        <f>R68+S68</f>
        <v>0</v>
      </c>
      <c r="U68" s="216">
        <v>2761095</v>
      </c>
      <c r="V68" s="242">
        <v>-292404</v>
      </c>
      <c r="W68" s="59">
        <f>U68+V68</f>
        <v>2468691</v>
      </c>
      <c r="X68" s="216">
        <v>0</v>
      </c>
      <c r="Y68" s="242">
        <v>2761096</v>
      </c>
      <c r="Z68" s="59">
        <f>X68+Y68</f>
        <v>2761096</v>
      </c>
      <c r="AA68" s="97">
        <v>0</v>
      </c>
      <c r="AB68" s="101">
        <v>0</v>
      </c>
      <c r="AC68" s="59">
        <f>AA68+AB68</f>
        <v>0</v>
      </c>
      <c r="AD68" s="97">
        <v>0</v>
      </c>
      <c r="AE68" s="101">
        <v>0</v>
      </c>
      <c r="AF68" s="223">
        <f>AD68+AE68</f>
        <v>0</v>
      </c>
      <c r="AG68" s="60">
        <v>0</v>
      </c>
      <c r="AH68" s="102">
        <v>0</v>
      </c>
      <c r="AI68" s="59">
        <f>AG68+AH68</f>
        <v>0</v>
      </c>
      <c r="AJ68" s="60">
        <v>0</v>
      </c>
      <c r="AK68" s="102">
        <v>0</v>
      </c>
      <c r="AL68" s="59">
        <f>AJ68+AK68</f>
        <v>0</v>
      </c>
      <c r="AM68" s="214">
        <v>0</v>
      </c>
      <c r="AN68" s="101">
        <v>0</v>
      </c>
      <c r="AO68" s="99">
        <v>0</v>
      </c>
      <c r="AP68" s="97">
        <v>0</v>
      </c>
      <c r="AQ68" s="101">
        <v>0</v>
      </c>
      <c r="AR68" s="99">
        <v>0</v>
      </c>
      <c r="AS68" s="97">
        <v>0</v>
      </c>
      <c r="AT68" s="101">
        <v>0</v>
      </c>
      <c r="AU68" s="99">
        <v>0</v>
      </c>
      <c r="AV68" s="97">
        <v>0</v>
      </c>
      <c r="AW68" s="101">
        <v>0</v>
      </c>
      <c r="AX68" s="99">
        <v>0</v>
      </c>
      <c r="AY68" s="97">
        <v>0</v>
      </c>
      <c r="AZ68" s="101">
        <v>0</v>
      </c>
      <c r="BA68" s="99">
        <v>0</v>
      </c>
      <c r="BB68" s="97">
        <v>0</v>
      </c>
      <c r="BC68" s="101">
        <v>0</v>
      </c>
      <c r="BD68" s="99">
        <v>0</v>
      </c>
      <c r="BE68" s="97">
        <v>0</v>
      </c>
      <c r="BF68" s="101">
        <v>0</v>
      </c>
      <c r="BG68" s="215">
        <v>0</v>
      </c>
      <c r="BH68" s="177">
        <f>I68+L68+O68+R68+U68+X68+AA68+AD68+AG68+AJ68+AM68</f>
        <v>2761095</v>
      </c>
      <c r="BI68" s="179">
        <f t="shared" si="60"/>
        <v>2468692</v>
      </c>
      <c r="BJ68" s="218">
        <f t="shared" si="60"/>
        <v>5229787</v>
      </c>
      <c r="BK68" s="219">
        <v>1734099</v>
      </c>
      <c r="BL68" s="179">
        <v>0</v>
      </c>
      <c r="BM68" s="218">
        <f>BL68+BK68</f>
        <v>1734099</v>
      </c>
      <c r="BN68" s="220">
        <f>BM68+BJ68</f>
        <v>6963886</v>
      </c>
      <c r="BO68" s="155">
        <f t="shared" si="0"/>
        <v>1734099</v>
      </c>
      <c r="BQ68" s="156">
        <f t="shared" si="55"/>
        <v>0</v>
      </c>
      <c r="BR68" s="110"/>
    </row>
    <row r="69" spans="1:70" s="66" customFormat="1" ht="32.25" customHeight="1" thickBot="1">
      <c r="A69" s="369"/>
      <c r="B69" s="371"/>
      <c r="C69" s="349"/>
      <c r="D69" s="358" t="s">
        <v>25</v>
      </c>
      <c r="E69" s="359"/>
      <c r="F69" s="130">
        <f>F67+F68</f>
        <v>13788398</v>
      </c>
      <c r="G69" s="131">
        <f t="shared" ref="G69:BN69" si="61">G67+G68</f>
        <v>-359657</v>
      </c>
      <c r="H69" s="132">
        <f t="shared" si="61"/>
        <v>13428741</v>
      </c>
      <c r="I69" s="229">
        <f t="shared" si="61"/>
        <v>0</v>
      </c>
      <c r="J69" s="131">
        <f t="shared" si="61"/>
        <v>0</v>
      </c>
      <c r="K69" s="132">
        <f t="shared" si="61"/>
        <v>0</v>
      </c>
      <c r="L69" s="130">
        <f t="shared" si="61"/>
        <v>0</v>
      </c>
      <c r="M69" s="131">
        <f t="shared" si="61"/>
        <v>0</v>
      </c>
      <c r="N69" s="132">
        <f t="shared" si="61"/>
        <v>0</v>
      </c>
      <c r="O69" s="130">
        <f t="shared" si="61"/>
        <v>0</v>
      </c>
      <c r="P69" s="131">
        <f t="shared" si="61"/>
        <v>0</v>
      </c>
      <c r="Q69" s="230">
        <f t="shared" si="61"/>
        <v>0</v>
      </c>
      <c r="R69" s="229">
        <f t="shared" si="61"/>
        <v>0</v>
      </c>
      <c r="S69" s="131">
        <f t="shared" si="61"/>
        <v>0</v>
      </c>
      <c r="T69" s="132">
        <f t="shared" si="61"/>
        <v>0</v>
      </c>
      <c r="U69" s="229">
        <f t="shared" si="61"/>
        <v>3396147</v>
      </c>
      <c r="V69" s="131">
        <f t="shared" si="61"/>
        <v>-359657</v>
      </c>
      <c r="W69" s="132">
        <f t="shared" si="61"/>
        <v>3036490</v>
      </c>
      <c r="X69" s="229">
        <f t="shared" si="61"/>
        <v>3396147</v>
      </c>
      <c r="Y69" s="131">
        <f t="shared" si="61"/>
        <v>0</v>
      </c>
      <c r="Z69" s="132">
        <f t="shared" si="61"/>
        <v>3396147</v>
      </c>
      <c r="AA69" s="130">
        <f t="shared" si="61"/>
        <v>1551758</v>
      </c>
      <c r="AB69" s="131">
        <f t="shared" si="61"/>
        <v>0</v>
      </c>
      <c r="AC69" s="132">
        <f t="shared" si="61"/>
        <v>1551758</v>
      </c>
      <c r="AD69" s="231">
        <f t="shared" si="61"/>
        <v>1018656</v>
      </c>
      <c r="AE69" s="232">
        <f t="shared" si="61"/>
        <v>0</v>
      </c>
      <c r="AF69" s="230">
        <f t="shared" si="61"/>
        <v>1018656</v>
      </c>
      <c r="AG69" s="199">
        <f t="shared" si="61"/>
        <v>857750</v>
      </c>
      <c r="AH69" s="200">
        <f t="shared" si="61"/>
        <v>0</v>
      </c>
      <c r="AI69" s="201">
        <f t="shared" si="61"/>
        <v>857750</v>
      </c>
      <c r="AJ69" s="199">
        <f t="shared" si="61"/>
        <v>513000</v>
      </c>
      <c r="AK69" s="200">
        <f t="shared" si="61"/>
        <v>0</v>
      </c>
      <c r="AL69" s="201">
        <f t="shared" si="61"/>
        <v>513000</v>
      </c>
      <c r="AM69" s="229">
        <f t="shared" si="61"/>
        <v>0</v>
      </c>
      <c r="AN69" s="131">
        <f t="shared" si="61"/>
        <v>0</v>
      </c>
      <c r="AO69" s="132">
        <f t="shared" si="61"/>
        <v>0</v>
      </c>
      <c r="AP69" s="199">
        <f t="shared" si="61"/>
        <v>0</v>
      </c>
      <c r="AQ69" s="200">
        <f t="shared" si="61"/>
        <v>0</v>
      </c>
      <c r="AR69" s="201">
        <f t="shared" si="61"/>
        <v>0</v>
      </c>
      <c r="AS69" s="130">
        <f t="shared" si="61"/>
        <v>0</v>
      </c>
      <c r="AT69" s="131">
        <f t="shared" si="61"/>
        <v>0</v>
      </c>
      <c r="AU69" s="132">
        <f t="shared" si="61"/>
        <v>0</v>
      </c>
      <c r="AV69" s="130">
        <f t="shared" si="61"/>
        <v>0</v>
      </c>
      <c r="AW69" s="131">
        <f t="shared" si="61"/>
        <v>0</v>
      </c>
      <c r="AX69" s="132">
        <f t="shared" si="61"/>
        <v>0</v>
      </c>
      <c r="AY69" s="130">
        <f t="shared" si="61"/>
        <v>0</v>
      </c>
      <c r="AZ69" s="131">
        <f t="shared" si="61"/>
        <v>0</v>
      </c>
      <c r="BA69" s="132">
        <f t="shared" si="61"/>
        <v>0</v>
      </c>
      <c r="BB69" s="130">
        <f t="shared" si="61"/>
        <v>0</v>
      </c>
      <c r="BC69" s="131">
        <f t="shared" si="61"/>
        <v>0</v>
      </c>
      <c r="BD69" s="132">
        <f t="shared" si="61"/>
        <v>0</v>
      </c>
      <c r="BE69" s="130">
        <f t="shared" si="61"/>
        <v>0</v>
      </c>
      <c r="BF69" s="131">
        <f t="shared" si="61"/>
        <v>0</v>
      </c>
      <c r="BG69" s="230">
        <f t="shared" si="61"/>
        <v>0</v>
      </c>
      <c r="BH69" s="130">
        <f t="shared" si="61"/>
        <v>10733458</v>
      </c>
      <c r="BI69" s="131">
        <f t="shared" si="61"/>
        <v>-359657</v>
      </c>
      <c r="BJ69" s="132">
        <f t="shared" si="61"/>
        <v>10373801</v>
      </c>
      <c r="BK69" s="229">
        <f t="shared" si="61"/>
        <v>3054940</v>
      </c>
      <c r="BL69" s="131">
        <f t="shared" si="61"/>
        <v>0</v>
      </c>
      <c r="BM69" s="132">
        <f t="shared" si="61"/>
        <v>3054940</v>
      </c>
      <c r="BN69" s="233">
        <f t="shared" si="61"/>
        <v>13428741</v>
      </c>
      <c r="BO69" s="155">
        <f t="shared" si="0"/>
        <v>3054940</v>
      </c>
      <c r="BQ69" s="156">
        <f t="shared" si="55"/>
        <v>0</v>
      </c>
      <c r="BR69" s="54"/>
    </row>
    <row r="70" spans="1:70" s="66" customFormat="1" ht="32.25" customHeight="1">
      <c r="A70" s="326">
        <v>15</v>
      </c>
      <c r="B70" s="319" t="s">
        <v>44</v>
      </c>
      <c r="C70" s="331" t="s">
        <v>7</v>
      </c>
      <c r="D70" s="148" t="s">
        <v>37</v>
      </c>
      <c r="E70" s="79" t="s">
        <v>38</v>
      </c>
      <c r="F70" s="80">
        <v>34672002</v>
      </c>
      <c r="G70" s="149">
        <v>-2972038</v>
      </c>
      <c r="H70" s="82">
        <f>G70+F70</f>
        <v>31699964</v>
      </c>
      <c r="I70" s="64"/>
      <c r="J70" s="64"/>
      <c r="K70" s="82">
        <f>J70+I70</f>
        <v>0</v>
      </c>
      <c r="L70" s="64">
        <v>0</v>
      </c>
      <c r="M70" s="62">
        <v>0</v>
      </c>
      <c r="N70" s="82">
        <f>M70+L70</f>
        <v>0</v>
      </c>
      <c r="O70" s="62"/>
      <c r="P70" s="62"/>
      <c r="Q70" s="82"/>
      <c r="R70" s="64"/>
      <c r="S70" s="64"/>
      <c r="T70" s="150">
        <f>R70+S70</f>
        <v>0</v>
      </c>
      <c r="U70" s="61">
        <v>5274667</v>
      </c>
      <c r="V70" s="149">
        <v>-2972038</v>
      </c>
      <c r="W70" s="63">
        <f>U70+V70</f>
        <v>2302629</v>
      </c>
      <c r="X70" s="80">
        <v>5274667</v>
      </c>
      <c r="Y70" s="64">
        <v>0</v>
      </c>
      <c r="Z70" s="150">
        <f>X70+Y70</f>
        <v>5274667</v>
      </c>
      <c r="AA70" s="61">
        <v>5274667</v>
      </c>
      <c r="AB70" s="64">
        <v>0</v>
      </c>
      <c r="AC70" s="63">
        <f>AA70+AB70</f>
        <v>5274667</v>
      </c>
      <c r="AD70" s="80">
        <v>5274667</v>
      </c>
      <c r="AE70" s="64">
        <v>0</v>
      </c>
      <c r="AF70" s="150">
        <f>AD70+AE70</f>
        <v>5274667</v>
      </c>
      <c r="AG70" s="61">
        <v>4067000</v>
      </c>
      <c r="AH70" s="64">
        <v>0</v>
      </c>
      <c r="AI70" s="63">
        <f>AG70+AH70</f>
        <v>4067000</v>
      </c>
      <c r="AJ70" s="80">
        <v>4231667</v>
      </c>
      <c r="AK70" s="64">
        <v>0</v>
      </c>
      <c r="AL70" s="150">
        <f>AJ70+AK70</f>
        <v>4231667</v>
      </c>
      <c r="AM70" s="61"/>
      <c r="AN70" s="64">
        <v>0</v>
      </c>
      <c r="AO70" s="151">
        <f>AM70+AN70</f>
        <v>0</v>
      </c>
      <c r="AP70" s="80"/>
      <c r="AQ70" s="64">
        <v>0</v>
      </c>
      <c r="AR70" s="152">
        <f>AP70+AQ70</f>
        <v>0</v>
      </c>
      <c r="AS70" s="61"/>
      <c r="AT70" s="64">
        <v>0</v>
      </c>
      <c r="AU70" s="151">
        <f>AS70+AT70</f>
        <v>0</v>
      </c>
      <c r="AV70" s="80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152"/>
      <c r="BH70" s="65">
        <f>I70+L70+O70+R70+U70+X70+AA70+AD70+AG70+AJ70+AM70</f>
        <v>29397335</v>
      </c>
      <c r="BI70" s="153">
        <f t="shared" ref="BI70:BJ70" si="62">J70+M70+P70+S70+V70+Y70+AB70+AE70+AH70+AK70+AN70</f>
        <v>-2972038</v>
      </c>
      <c r="BJ70" s="63">
        <f t="shared" si="62"/>
        <v>26425297</v>
      </c>
      <c r="BK70" s="80">
        <v>5274667</v>
      </c>
      <c r="BL70" s="64">
        <v>0</v>
      </c>
      <c r="BM70" s="150">
        <f>BL70+BK70</f>
        <v>5274667</v>
      </c>
      <c r="BN70" s="154">
        <f>BM70+BJ70</f>
        <v>31699964</v>
      </c>
      <c r="BO70" s="155">
        <f t="shared" si="0"/>
        <v>5274667</v>
      </c>
      <c r="BQ70" s="156">
        <f t="shared" si="55"/>
        <v>0</v>
      </c>
    </row>
    <row r="71" spans="1:70" s="66" customFormat="1" ht="32.25" customHeight="1" thickBot="1">
      <c r="A71" s="328"/>
      <c r="B71" s="330"/>
      <c r="C71" s="333"/>
      <c r="D71" s="336" t="s">
        <v>25</v>
      </c>
      <c r="E71" s="337"/>
      <c r="F71" s="157">
        <f>F70</f>
        <v>34672002</v>
      </c>
      <c r="G71" s="158">
        <f t="shared" ref="G71:BN71" si="63">G70</f>
        <v>-2972038</v>
      </c>
      <c r="H71" s="158">
        <f t="shared" si="63"/>
        <v>31699964</v>
      </c>
      <c r="I71" s="158">
        <f t="shared" si="63"/>
        <v>0</v>
      </c>
      <c r="J71" s="158">
        <f t="shared" si="63"/>
        <v>0</v>
      </c>
      <c r="K71" s="158">
        <f t="shared" si="63"/>
        <v>0</v>
      </c>
      <c r="L71" s="158">
        <f t="shared" si="63"/>
        <v>0</v>
      </c>
      <c r="M71" s="158">
        <f t="shared" si="63"/>
        <v>0</v>
      </c>
      <c r="N71" s="158">
        <f t="shared" si="63"/>
        <v>0</v>
      </c>
      <c r="O71" s="158">
        <f t="shared" si="63"/>
        <v>0</v>
      </c>
      <c r="P71" s="158">
        <f t="shared" si="63"/>
        <v>0</v>
      </c>
      <c r="Q71" s="158">
        <f t="shared" si="63"/>
        <v>0</v>
      </c>
      <c r="R71" s="158">
        <f t="shared" si="63"/>
        <v>0</v>
      </c>
      <c r="S71" s="158">
        <f t="shared" si="63"/>
        <v>0</v>
      </c>
      <c r="T71" s="159">
        <f t="shared" si="63"/>
        <v>0</v>
      </c>
      <c r="U71" s="160">
        <f t="shared" si="63"/>
        <v>5274667</v>
      </c>
      <c r="V71" s="158">
        <f t="shared" si="63"/>
        <v>-2972038</v>
      </c>
      <c r="W71" s="161">
        <f t="shared" si="63"/>
        <v>2302629</v>
      </c>
      <c r="X71" s="157">
        <f t="shared" si="63"/>
        <v>5274667</v>
      </c>
      <c r="Y71" s="158">
        <f t="shared" si="63"/>
        <v>0</v>
      </c>
      <c r="Z71" s="159">
        <f t="shared" si="63"/>
        <v>5274667</v>
      </c>
      <c r="AA71" s="160">
        <f t="shared" si="63"/>
        <v>5274667</v>
      </c>
      <c r="AB71" s="158">
        <f t="shared" si="63"/>
        <v>0</v>
      </c>
      <c r="AC71" s="161">
        <f t="shared" si="63"/>
        <v>5274667</v>
      </c>
      <c r="AD71" s="157">
        <f t="shared" si="63"/>
        <v>5274667</v>
      </c>
      <c r="AE71" s="158">
        <f t="shared" si="63"/>
        <v>0</v>
      </c>
      <c r="AF71" s="159">
        <f t="shared" si="63"/>
        <v>5274667</v>
      </c>
      <c r="AG71" s="160">
        <f t="shared" si="63"/>
        <v>4067000</v>
      </c>
      <c r="AH71" s="158">
        <f t="shared" si="63"/>
        <v>0</v>
      </c>
      <c r="AI71" s="161">
        <f t="shared" si="63"/>
        <v>4067000</v>
      </c>
      <c r="AJ71" s="157">
        <f t="shared" si="63"/>
        <v>4231667</v>
      </c>
      <c r="AK71" s="158">
        <f t="shared" si="63"/>
        <v>0</v>
      </c>
      <c r="AL71" s="159">
        <f t="shared" si="63"/>
        <v>4231667</v>
      </c>
      <c r="AM71" s="160">
        <f t="shared" si="63"/>
        <v>0</v>
      </c>
      <c r="AN71" s="158">
        <f t="shared" si="63"/>
        <v>0</v>
      </c>
      <c r="AO71" s="161">
        <f t="shared" si="63"/>
        <v>0</v>
      </c>
      <c r="AP71" s="157">
        <f t="shared" si="63"/>
        <v>0</v>
      </c>
      <c r="AQ71" s="158">
        <f t="shared" si="63"/>
        <v>0</v>
      </c>
      <c r="AR71" s="159">
        <f t="shared" si="63"/>
        <v>0</v>
      </c>
      <c r="AS71" s="160">
        <f t="shared" si="63"/>
        <v>0</v>
      </c>
      <c r="AT71" s="158">
        <f t="shared" si="63"/>
        <v>0</v>
      </c>
      <c r="AU71" s="161">
        <f t="shared" si="63"/>
        <v>0</v>
      </c>
      <c r="AV71" s="157">
        <f t="shared" si="63"/>
        <v>0</v>
      </c>
      <c r="AW71" s="158">
        <f t="shared" si="63"/>
        <v>0</v>
      </c>
      <c r="AX71" s="158">
        <f t="shared" si="63"/>
        <v>0</v>
      </c>
      <c r="AY71" s="158">
        <f t="shared" si="63"/>
        <v>0</v>
      </c>
      <c r="AZ71" s="158">
        <f t="shared" si="63"/>
        <v>0</v>
      </c>
      <c r="BA71" s="158">
        <f t="shared" si="63"/>
        <v>0</v>
      </c>
      <c r="BB71" s="158">
        <f t="shared" si="63"/>
        <v>0</v>
      </c>
      <c r="BC71" s="158">
        <f t="shared" si="63"/>
        <v>0</v>
      </c>
      <c r="BD71" s="158">
        <f t="shared" si="63"/>
        <v>0</v>
      </c>
      <c r="BE71" s="158">
        <f t="shared" si="63"/>
        <v>0</v>
      </c>
      <c r="BF71" s="158">
        <f t="shared" si="63"/>
        <v>0</v>
      </c>
      <c r="BG71" s="159">
        <f t="shared" si="63"/>
        <v>0</v>
      </c>
      <c r="BH71" s="160">
        <f t="shared" si="63"/>
        <v>29397335</v>
      </c>
      <c r="BI71" s="158">
        <f t="shared" si="63"/>
        <v>-2972038</v>
      </c>
      <c r="BJ71" s="161">
        <f t="shared" si="63"/>
        <v>26425297</v>
      </c>
      <c r="BK71" s="157">
        <f t="shared" si="63"/>
        <v>5274667</v>
      </c>
      <c r="BL71" s="158">
        <f t="shared" si="63"/>
        <v>0</v>
      </c>
      <c r="BM71" s="159">
        <f t="shared" si="63"/>
        <v>5274667</v>
      </c>
      <c r="BN71" s="162">
        <f t="shared" si="63"/>
        <v>31699964</v>
      </c>
      <c r="BO71" s="155">
        <f t="shared" si="0"/>
        <v>5274667</v>
      </c>
      <c r="BQ71" s="156">
        <f t="shared" ref="BQ71:BQ94" si="64">BN71-H71</f>
        <v>0</v>
      </c>
    </row>
    <row r="72" spans="1:70" s="66" customFormat="1" ht="32.25" customHeight="1">
      <c r="A72" s="326">
        <v>16</v>
      </c>
      <c r="B72" s="319" t="s">
        <v>45</v>
      </c>
      <c r="C72" s="331" t="s">
        <v>4</v>
      </c>
      <c r="D72" s="148" t="s">
        <v>40</v>
      </c>
      <c r="E72" s="79" t="s">
        <v>42</v>
      </c>
      <c r="F72" s="80">
        <v>11789852</v>
      </c>
      <c r="G72" s="64">
        <v>-393982</v>
      </c>
      <c r="H72" s="82">
        <f>G72+F72</f>
        <v>11395870</v>
      </c>
      <c r="I72" s="64"/>
      <c r="J72" s="64"/>
      <c r="K72" s="82">
        <f>J72+I72</f>
        <v>0</v>
      </c>
      <c r="L72" s="64">
        <v>0</v>
      </c>
      <c r="M72" s="62">
        <v>0</v>
      </c>
      <c r="N72" s="82">
        <f>M72+L72</f>
        <v>0</v>
      </c>
      <c r="O72" s="62"/>
      <c r="P72" s="62"/>
      <c r="Q72" s="82"/>
      <c r="R72" s="64"/>
      <c r="S72" s="64"/>
      <c r="T72" s="150">
        <f>R72+S72</f>
        <v>0</v>
      </c>
      <c r="U72" s="61">
        <v>3618755</v>
      </c>
      <c r="V72" s="64">
        <v>-299768</v>
      </c>
      <c r="W72" s="63">
        <f>U72+V72</f>
        <v>3318987</v>
      </c>
      <c r="X72" s="80">
        <v>1135726</v>
      </c>
      <c r="Y72" s="64">
        <f>-393982+299768</f>
        <v>-94214</v>
      </c>
      <c r="Z72" s="150">
        <f>X72+Y72</f>
        <v>1041512</v>
      </c>
      <c r="AA72" s="61">
        <v>0</v>
      </c>
      <c r="AB72" s="64">
        <v>0</v>
      </c>
      <c r="AC72" s="63">
        <f>AA72+AB72</f>
        <v>0</v>
      </c>
      <c r="AD72" s="80">
        <v>0</v>
      </c>
      <c r="AE72" s="64">
        <v>0</v>
      </c>
      <c r="AF72" s="150">
        <f>AD72+AE72</f>
        <v>0</v>
      </c>
      <c r="AG72" s="61">
        <v>0</v>
      </c>
      <c r="AH72" s="64">
        <v>0</v>
      </c>
      <c r="AI72" s="63">
        <f>AG72+AH72</f>
        <v>0</v>
      </c>
      <c r="AJ72" s="80">
        <v>0</v>
      </c>
      <c r="AK72" s="64">
        <v>0</v>
      </c>
      <c r="AL72" s="150">
        <f>AJ72+AK72</f>
        <v>0</v>
      </c>
      <c r="AM72" s="61">
        <v>0</v>
      </c>
      <c r="AN72" s="64">
        <v>0</v>
      </c>
      <c r="AO72" s="151">
        <f>AM72+AN72</f>
        <v>0</v>
      </c>
      <c r="AP72" s="80">
        <v>0</v>
      </c>
      <c r="AQ72" s="64">
        <v>0</v>
      </c>
      <c r="AR72" s="64">
        <f>AP72+AQ72</f>
        <v>0</v>
      </c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152"/>
      <c r="BH72" s="65">
        <f>I72+L72+O72+R72+U72+X72+AA72+AD72+AG72+AJ72+AM72</f>
        <v>4754481</v>
      </c>
      <c r="BI72" s="82">
        <f>J72+M72+P72+S72+V72+Y72+AB72+AE72+AH72+AK72+AN72</f>
        <v>-393982</v>
      </c>
      <c r="BJ72" s="63">
        <f t="shared" ref="BJ72" si="65">K72+N72+Q72+T72+W72+Z72+AC72+AF72+AI72+AL72+AO72</f>
        <v>4360499</v>
      </c>
      <c r="BK72" s="80">
        <v>7035371</v>
      </c>
      <c r="BL72" s="64">
        <v>0</v>
      </c>
      <c r="BM72" s="150">
        <f>BL72+BK72</f>
        <v>7035371</v>
      </c>
      <c r="BN72" s="154">
        <f>BM72+BJ72</f>
        <v>11395870</v>
      </c>
      <c r="BO72" s="155">
        <f t="shared" ref="BO72:BO94" si="66">F72-BH72</f>
        <v>7035371</v>
      </c>
      <c r="BQ72" s="156">
        <f t="shared" si="64"/>
        <v>0</v>
      </c>
    </row>
    <row r="73" spans="1:70" s="66" customFormat="1" ht="32.25" customHeight="1" thickBot="1">
      <c r="A73" s="328"/>
      <c r="B73" s="330"/>
      <c r="C73" s="333"/>
      <c r="D73" s="336" t="s">
        <v>25</v>
      </c>
      <c r="E73" s="337"/>
      <c r="F73" s="157">
        <f>F72</f>
        <v>11789852</v>
      </c>
      <c r="G73" s="158">
        <f t="shared" ref="G73:BN73" si="67">G72</f>
        <v>-393982</v>
      </c>
      <c r="H73" s="158">
        <f t="shared" si="67"/>
        <v>11395870</v>
      </c>
      <c r="I73" s="158">
        <f t="shared" si="67"/>
        <v>0</v>
      </c>
      <c r="J73" s="158">
        <f t="shared" si="67"/>
        <v>0</v>
      </c>
      <c r="K73" s="158">
        <f t="shared" si="67"/>
        <v>0</v>
      </c>
      <c r="L73" s="158">
        <f t="shared" si="67"/>
        <v>0</v>
      </c>
      <c r="M73" s="158">
        <f t="shared" si="67"/>
        <v>0</v>
      </c>
      <c r="N73" s="158">
        <f t="shared" si="67"/>
        <v>0</v>
      </c>
      <c r="O73" s="158">
        <f t="shared" si="67"/>
        <v>0</v>
      </c>
      <c r="P73" s="158">
        <f t="shared" si="67"/>
        <v>0</v>
      </c>
      <c r="Q73" s="158">
        <f t="shared" si="67"/>
        <v>0</v>
      </c>
      <c r="R73" s="158">
        <f t="shared" si="67"/>
        <v>0</v>
      </c>
      <c r="S73" s="158">
        <f t="shared" si="67"/>
        <v>0</v>
      </c>
      <c r="T73" s="159">
        <f t="shared" si="67"/>
        <v>0</v>
      </c>
      <c r="U73" s="160">
        <f t="shared" si="67"/>
        <v>3618755</v>
      </c>
      <c r="V73" s="158">
        <f t="shared" si="67"/>
        <v>-299768</v>
      </c>
      <c r="W73" s="161">
        <f t="shared" si="67"/>
        <v>3318987</v>
      </c>
      <c r="X73" s="157">
        <f t="shared" si="67"/>
        <v>1135726</v>
      </c>
      <c r="Y73" s="158">
        <f t="shared" si="67"/>
        <v>-94214</v>
      </c>
      <c r="Z73" s="159">
        <f t="shared" si="67"/>
        <v>1041512</v>
      </c>
      <c r="AA73" s="160">
        <f t="shared" si="67"/>
        <v>0</v>
      </c>
      <c r="AB73" s="158">
        <f t="shared" si="67"/>
        <v>0</v>
      </c>
      <c r="AC73" s="161">
        <f t="shared" si="67"/>
        <v>0</v>
      </c>
      <c r="AD73" s="157">
        <f t="shared" si="67"/>
        <v>0</v>
      </c>
      <c r="AE73" s="158">
        <f t="shared" si="67"/>
        <v>0</v>
      </c>
      <c r="AF73" s="159">
        <f t="shared" si="67"/>
        <v>0</v>
      </c>
      <c r="AG73" s="160">
        <f t="shared" si="67"/>
        <v>0</v>
      </c>
      <c r="AH73" s="158">
        <f t="shared" si="67"/>
        <v>0</v>
      </c>
      <c r="AI73" s="161">
        <f t="shared" si="67"/>
        <v>0</v>
      </c>
      <c r="AJ73" s="157">
        <f t="shared" si="67"/>
        <v>0</v>
      </c>
      <c r="AK73" s="158">
        <f t="shared" si="67"/>
        <v>0</v>
      </c>
      <c r="AL73" s="159">
        <f t="shared" si="67"/>
        <v>0</v>
      </c>
      <c r="AM73" s="160">
        <f t="shared" si="67"/>
        <v>0</v>
      </c>
      <c r="AN73" s="158">
        <f t="shared" si="67"/>
        <v>0</v>
      </c>
      <c r="AO73" s="161">
        <f t="shared" si="67"/>
        <v>0</v>
      </c>
      <c r="AP73" s="157">
        <f t="shared" si="67"/>
        <v>0</v>
      </c>
      <c r="AQ73" s="158">
        <f t="shared" si="67"/>
        <v>0</v>
      </c>
      <c r="AR73" s="158">
        <f t="shared" si="67"/>
        <v>0</v>
      </c>
      <c r="AS73" s="158">
        <f t="shared" si="67"/>
        <v>0</v>
      </c>
      <c r="AT73" s="158">
        <f t="shared" si="67"/>
        <v>0</v>
      </c>
      <c r="AU73" s="158">
        <f t="shared" si="67"/>
        <v>0</v>
      </c>
      <c r="AV73" s="158">
        <f t="shared" si="67"/>
        <v>0</v>
      </c>
      <c r="AW73" s="158">
        <f t="shared" si="67"/>
        <v>0</v>
      </c>
      <c r="AX73" s="158">
        <f t="shared" si="67"/>
        <v>0</v>
      </c>
      <c r="AY73" s="158">
        <f t="shared" si="67"/>
        <v>0</v>
      </c>
      <c r="AZ73" s="158">
        <f t="shared" si="67"/>
        <v>0</v>
      </c>
      <c r="BA73" s="158">
        <f t="shared" si="67"/>
        <v>0</v>
      </c>
      <c r="BB73" s="158">
        <f t="shared" si="67"/>
        <v>0</v>
      </c>
      <c r="BC73" s="158">
        <f t="shared" si="67"/>
        <v>0</v>
      </c>
      <c r="BD73" s="158">
        <f t="shared" si="67"/>
        <v>0</v>
      </c>
      <c r="BE73" s="158">
        <f t="shared" si="67"/>
        <v>0</v>
      </c>
      <c r="BF73" s="158">
        <f t="shared" si="67"/>
        <v>0</v>
      </c>
      <c r="BG73" s="159">
        <f t="shared" si="67"/>
        <v>0</v>
      </c>
      <c r="BH73" s="160">
        <f t="shared" si="67"/>
        <v>4754481</v>
      </c>
      <c r="BI73" s="158">
        <f t="shared" si="67"/>
        <v>-393982</v>
      </c>
      <c r="BJ73" s="161">
        <f t="shared" si="67"/>
        <v>4360499</v>
      </c>
      <c r="BK73" s="157">
        <f t="shared" si="67"/>
        <v>7035371</v>
      </c>
      <c r="BL73" s="158">
        <f t="shared" si="67"/>
        <v>0</v>
      </c>
      <c r="BM73" s="159">
        <f t="shared" si="67"/>
        <v>7035371</v>
      </c>
      <c r="BN73" s="162">
        <f t="shared" si="67"/>
        <v>11395870</v>
      </c>
      <c r="BO73" s="155">
        <f t="shared" si="66"/>
        <v>7035371</v>
      </c>
      <c r="BQ73" s="156">
        <f t="shared" si="64"/>
        <v>0</v>
      </c>
    </row>
    <row r="74" spans="1:70" s="66" customFormat="1" ht="32.25" customHeight="1">
      <c r="A74" s="360">
        <v>17</v>
      </c>
      <c r="B74" s="370" t="s">
        <v>45</v>
      </c>
      <c r="C74" s="380" t="s">
        <v>5</v>
      </c>
      <c r="D74" s="383" t="s">
        <v>40</v>
      </c>
      <c r="E74" s="79" t="s">
        <v>38</v>
      </c>
      <c r="F74" s="61">
        <v>13000760</v>
      </c>
      <c r="G74" s="64">
        <v>0</v>
      </c>
      <c r="H74" s="63">
        <f>G74+F74</f>
        <v>13000760</v>
      </c>
      <c r="I74" s="61"/>
      <c r="J74" s="64"/>
      <c r="K74" s="63">
        <f>J74+I74</f>
        <v>0</v>
      </c>
      <c r="L74" s="61">
        <v>0</v>
      </c>
      <c r="M74" s="62">
        <v>0</v>
      </c>
      <c r="N74" s="63">
        <f>M74+L74</f>
        <v>0</v>
      </c>
      <c r="O74" s="62"/>
      <c r="P74" s="62"/>
      <c r="Q74" s="63"/>
      <c r="R74" s="61"/>
      <c r="S74" s="64"/>
      <c r="T74" s="63">
        <f>R74+S74</f>
        <v>0</v>
      </c>
      <c r="U74" s="61">
        <v>0</v>
      </c>
      <c r="V74" s="64">
        <v>0</v>
      </c>
      <c r="W74" s="63">
        <f>U74+V74</f>
        <v>0</v>
      </c>
      <c r="X74" s="61">
        <v>0</v>
      </c>
      <c r="Y74" s="64">
        <v>0</v>
      </c>
      <c r="Z74" s="63">
        <f>X74+Y74</f>
        <v>0</v>
      </c>
      <c r="AA74" s="61">
        <v>0</v>
      </c>
      <c r="AB74" s="64">
        <v>0</v>
      </c>
      <c r="AC74" s="63">
        <f>AA74+AB74</f>
        <v>0</v>
      </c>
      <c r="AD74" s="61">
        <v>0</v>
      </c>
      <c r="AE74" s="64">
        <v>0</v>
      </c>
      <c r="AF74" s="63">
        <f>AD74+AE74</f>
        <v>0</v>
      </c>
      <c r="AG74" s="61">
        <v>0</v>
      </c>
      <c r="AH74" s="64">
        <v>0</v>
      </c>
      <c r="AI74" s="63">
        <f>AG74+AH74</f>
        <v>0</v>
      </c>
      <c r="AJ74" s="61">
        <v>0</v>
      </c>
      <c r="AK74" s="64">
        <v>0</v>
      </c>
      <c r="AL74" s="63">
        <f>AJ74+AK74</f>
        <v>0</v>
      </c>
      <c r="AM74" s="61">
        <v>0</v>
      </c>
      <c r="AN74" s="80">
        <v>0</v>
      </c>
      <c r="AO74" s="81">
        <f>AM74+AN74</f>
        <v>0</v>
      </c>
      <c r="AP74" s="61">
        <v>0</v>
      </c>
      <c r="AQ74" s="80">
        <v>0</v>
      </c>
      <c r="AR74" s="244">
        <f>AP74+AQ74</f>
        <v>0</v>
      </c>
      <c r="AS74" s="80"/>
      <c r="AT74" s="80"/>
      <c r="AU74" s="81"/>
      <c r="AV74" s="61"/>
      <c r="AW74" s="80"/>
      <c r="AX74" s="81"/>
      <c r="AY74" s="61"/>
      <c r="AZ74" s="80"/>
      <c r="BA74" s="81"/>
      <c r="BB74" s="61"/>
      <c r="BC74" s="80"/>
      <c r="BD74" s="81"/>
      <c r="BE74" s="61"/>
      <c r="BF74" s="80"/>
      <c r="BG74" s="81"/>
      <c r="BH74" s="65">
        <f>I74+L74+O74+R74+U74+X74+AA74+AD74+AG74+AJ74+AM74</f>
        <v>0</v>
      </c>
      <c r="BI74" s="82">
        <f t="shared" ref="BH74:BJ75" si="68">J74+M74+P74+S74+V74+Y74+AB74+AE74+AH74+AK74+AN74</f>
        <v>0</v>
      </c>
      <c r="BJ74" s="63">
        <f t="shared" si="68"/>
        <v>0</v>
      </c>
      <c r="BK74" s="61">
        <v>13000760</v>
      </c>
      <c r="BL74" s="64">
        <v>0</v>
      </c>
      <c r="BM74" s="63">
        <f>BL74+BK74</f>
        <v>13000760</v>
      </c>
      <c r="BN74" s="154">
        <f>BM74+BJ74</f>
        <v>13000760</v>
      </c>
      <c r="BO74" s="155">
        <f t="shared" si="66"/>
        <v>13000760</v>
      </c>
      <c r="BQ74" s="156">
        <f t="shared" si="64"/>
        <v>0</v>
      </c>
    </row>
    <row r="75" spans="1:70" customFormat="1" ht="32.25" customHeight="1">
      <c r="A75" s="361"/>
      <c r="B75" s="329"/>
      <c r="C75" s="381"/>
      <c r="D75" s="384"/>
      <c r="E75" s="135" t="s">
        <v>42</v>
      </c>
      <c r="F75" s="87">
        <v>69251937</v>
      </c>
      <c r="G75" s="88">
        <v>393982</v>
      </c>
      <c r="H75" s="89">
        <f>G75+F75</f>
        <v>69645919</v>
      </c>
      <c r="I75" s="87"/>
      <c r="J75" s="90"/>
      <c r="K75" s="89">
        <f>J75+I75</f>
        <v>0</v>
      </c>
      <c r="L75" s="87">
        <v>0</v>
      </c>
      <c r="M75" s="88">
        <v>0</v>
      </c>
      <c r="N75" s="89">
        <f>M75+L75</f>
        <v>0</v>
      </c>
      <c r="O75" s="91"/>
      <c r="P75" s="91"/>
      <c r="Q75" s="89"/>
      <c r="R75" s="92"/>
      <c r="S75" s="91"/>
      <c r="T75" s="89">
        <f>R75+S75</f>
        <v>0</v>
      </c>
      <c r="U75" s="92">
        <v>5741357</v>
      </c>
      <c r="V75" s="93">
        <v>-2342112</v>
      </c>
      <c r="W75" s="89">
        <f>U75+V75</f>
        <v>3399245</v>
      </c>
      <c r="X75" s="92">
        <v>11191126</v>
      </c>
      <c r="Y75" s="93">
        <v>2736094</v>
      </c>
      <c r="Z75" s="89">
        <f>X75+Y75</f>
        <v>13927220</v>
      </c>
      <c r="AA75" s="92">
        <v>0</v>
      </c>
      <c r="AB75" s="93">
        <v>0</v>
      </c>
      <c r="AC75" s="89">
        <f>AA75+AB75</f>
        <v>0</v>
      </c>
      <c r="AD75" s="92">
        <v>0</v>
      </c>
      <c r="AE75" s="93">
        <v>0</v>
      </c>
      <c r="AF75" s="89">
        <f>AD75+AE75</f>
        <v>0</v>
      </c>
      <c r="AG75" s="92">
        <v>0</v>
      </c>
      <c r="AH75" s="93">
        <v>0</v>
      </c>
      <c r="AI75" s="89">
        <f>AG75+AH75</f>
        <v>0</v>
      </c>
      <c r="AJ75" s="92">
        <v>0</v>
      </c>
      <c r="AK75" s="93">
        <v>0</v>
      </c>
      <c r="AL75" s="89">
        <f>AJ75+AK75</f>
        <v>0</v>
      </c>
      <c r="AM75" s="92">
        <v>0</v>
      </c>
      <c r="AN75" s="91">
        <v>0</v>
      </c>
      <c r="AO75" s="245">
        <f>AM75+AN75</f>
        <v>0</v>
      </c>
      <c r="AP75" s="92">
        <v>0</v>
      </c>
      <c r="AQ75" s="91">
        <v>0</v>
      </c>
      <c r="AR75" s="72">
        <f>AP75+AQ75</f>
        <v>0</v>
      </c>
      <c r="AS75" s="246"/>
      <c r="AT75" s="91"/>
      <c r="AU75" s="94"/>
      <c r="AV75" s="92"/>
      <c r="AW75" s="91"/>
      <c r="AX75" s="94"/>
      <c r="AY75" s="92"/>
      <c r="AZ75" s="91"/>
      <c r="BA75" s="94"/>
      <c r="BB75" s="92"/>
      <c r="BC75" s="91"/>
      <c r="BD75" s="94"/>
      <c r="BE75" s="92"/>
      <c r="BF75" s="91"/>
      <c r="BG75" s="94"/>
      <c r="BH75" s="87">
        <f t="shared" si="68"/>
        <v>16932483</v>
      </c>
      <c r="BI75" s="88">
        <f>J75+M75+P75+S75+V75+Y75+AB75+AE75+AH75+AK75+AN75</f>
        <v>393982</v>
      </c>
      <c r="BJ75" s="89">
        <f t="shared" si="68"/>
        <v>17326465</v>
      </c>
      <c r="BK75" s="87">
        <v>52319454</v>
      </c>
      <c r="BL75" s="90">
        <v>0</v>
      </c>
      <c r="BM75" s="89">
        <f>BL75+BK75</f>
        <v>52319454</v>
      </c>
      <c r="BN75" s="247">
        <f>BM75+BJ75</f>
        <v>69645919</v>
      </c>
      <c r="BO75" s="155">
        <f t="shared" si="66"/>
        <v>52319454</v>
      </c>
      <c r="BQ75" s="156">
        <f t="shared" si="64"/>
        <v>0</v>
      </c>
    </row>
    <row r="76" spans="1:70" s="66" customFormat="1" ht="32.25" customHeight="1" thickBot="1">
      <c r="A76" s="362"/>
      <c r="B76" s="371"/>
      <c r="C76" s="382"/>
      <c r="D76" s="336" t="s">
        <v>25</v>
      </c>
      <c r="E76" s="337"/>
      <c r="F76" s="160">
        <f t="shared" ref="F76:N76" si="69">F75+F74</f>
        <v>82252697</v>
      </c>
      <c r="G76" s="158">
        <f t="shared" si="69"/>
        <v>393982</v>
      </c>
      <c r="H76" s="161">
        <f t="shared" si="69"/>
        <v>82646679</v>
      </c>
      <c r="I76" s="160">
        <f t="shared" si="69"/>
        <v>0</v>
      </c>
      <c r="J76" s="158">
        <f t="shared" si="69"/>
        <v>0</v>
      </c>
      <c r="K76" s="161">
        <f t="shared" si="69"/>
        <v>0</v>
      </c>
      <c r="L76" s="160">
        <f t="shared" si="69"/>
        <v>0</v>
      </c>
      <c r="M76" s="158">
        <f t="shared" si="69"/>
        <v>0</v>
      </c>
      <c r="N76" s="161">
        <f t="shared" si="69"/>
        <v>0</v>
      </c>
      <c r="O76" s="160"/>
      <c r="P76" s="158"/>
      <c r="Q76" s="161"/>
      <c r="R76" s="160">
        <f t="shared" ref="R76:BN76" si="70">R75+R74</f>
        <v>0</v>
      </c>
      <c r="S76" s="158">
        <f t="shared" si="70"/>
        <v>0</v>
      </c>
      <c r="T76" s="161">
        <f t="shared" si="70"/>
        <v>0</v>
      </c>
      <c r="U76" s="160">
        <f t="shared" si="70"/>
        <v>5741357</v>
      </c>
      <c r="V76" s="158">
        <f t="shared" si="70"/>
        <v>-2342112</v>
      </c>
      <c r="W76" s="161">
        <f t="shared" si="70"/>
        <v>3399245</v>
      </c>
      <c r="X76" s="160">
        <f t="shared" si="70"/>
        <v>11191126</v>
      </c>
      <c r="Y76" s="158">
        <f t="shared" si="70"/>
        <v>2736094</v>
      </c>
      <c r="Z76" s="161">
        <f t="shared" si="70"/>
        <v>13927220</v>
      </c>
      <c r="AA76" s="160">
        <f t="shared" si="70"/>
        <v>0</v>
      </c>
      <c r="AB76" s="158">
        <f t="shared" si="70"/>
        <v>0</v>
      </c>
      <c r="AC76" s="161">
        <f t="shared" si="70"/>
        <v>0</v>
      </c>
      <c r="AD76" s="160">
        <f t="shared" si="70"/>
        <v>0</v>
      </c>
      <c r="AE76" s="158">
        <f t="shared" si="70"/>
        <v>0</v>
      </c>
      <c r="AF76" s="161">
        <f t="shared" si="70"/>
        <v>0</v>
      </c>
      <c r="AG76" s="160">
        <f t="shared" si="70"/>
        <v>0</v>
      </c>
      <c r="AH76" s="158">
        <f t="shared" si="70"/>
        <v>0</v>
      </c>
      <c r="AI76" s="161">
        <f t="shared" si="70"/>
        <v>0</v>
      </c>
      <c r="AJ76" s="160">
        <f t="shared" si="70"/>
        <v>0</v>
      </c>
      <c r="AK76" s="158">
        <f t="shared" si="70"/>
        <v>0</v>
      </c>
      <c r="AL76" s="161">
        <f t="shared" si="70"/>
        <v>0</v>
      </c>
      <c r="AM76" s="160">
        <f t="shared" si="70"/>
        <v>0</v>
      </c>
      <c r="AN76" s="158">
        <f t="shared" si="70"/>
        <v>0</v>
      </c>
      <c r="AO76" s="159">
        <f t="shared" si="70"/>
        <v>0</v>
      </c>
      <c r="AP76" s="160">
        <f t="shared" si="70"/>
        <v>0</v>
      </c>
      <c r="AQ76" s="158">
        <f t="shared" si="70"/>
        <v>0</v>
      </c>
      <c r="AR76" s="161">
        <f t="shared" si="70"/>
        <v>0</v>
      </c>
      <c r="AS76" s="157">
        <f t="shared" si="70"/>
        <v>0</v>
      </c>
      <c r="AT76" s="160">
        <f t="shared" si="70"/>
        <v>0</v>
      </c>
      <c r="AU76" s="248">
        <f t="shared" si="70"/>
        <v>0</v>
      </c>
      <c r="AV76" s="160">
        <f t="shared" si="70"/>
        <v>0</v>
      </c>
      <c r="AW76" s="160">
        <f t="shared" si="70"/>
        <v>0</v>
      </c>
      <c r="AX76" s="248">
        <f t="shared" si="70"/>
        <v>0</v>
      </c>
      <c r="AY76" s="160">
        <f t="shared" si="70"/>
        <v>0</v>
      </c>
      <c r="AZ76" s="160">
        <f t="shared" si="70"/>
        <v>0</v>
      </c>
      <c r="BA76" s="248">
        <f t="shared" si="70"/>
        <v>0</v>
      </c>
      <c r="BB76" s="160">
        <f t="shared" si="70"/>
        <v>0</v>
      </c>
      <c r="BC76" s="160">
        <f t="shared" si="70"/>
        <v>0</v>
      </c>
      <c r="BD76" s="248">
        <f t="shared" si="70"/>
        <v>0</v>
      </c>
      <c r="BE76" s="160">
        <f t="shared" si="70"/>
        <v>0</v>
      </c>
      <c r="BF76" s="160">
        <f t="shared" si="70"/>
        <v>0</v>
      </c>
      <c r="BG76" s="248">
        <f t="shared" si="70"/>
        <v>0</v>
      </c>
      <c r="BH76" s="160">
        <f t="shared" si="70"/>
        <v>16932483</v>
      </c>
      <c r="BI76" s="158">
        <f t="shared" si="70"/>
        <v>393982</v>
      </c>
      <c r="BJ76" s="161">
        <f t="shared" si="70"/>
        <v>17326465</v>
      </c>
      <c r="BK76" s="160">
        <f t="shared" si="70"/>
        <v>65320214</v>
      </c>
      <c r="BL76" s="158">
        <f t="shared" si="70"/>
        <v>0</v>
      </c>
      <c r="BM76" s="161">
        <f t="shared" si="70"/>
        <v>65320214</v>
      </c>
      <c r="BN76" s="162">
        <f t="shared" si="70"/>
        <v>82646679</v>
      </c>
      <c r="BO76" s="155">
        <f t="shared" si="66"/>
        <v>65320214</v>
      </c>
      <c r="BQ76" s="156">
        <f t="shared" si="64"/>
        <v>0</v>
      </c>
    </row>
    <row r="77" spans="1:70" s="66" customFormat="1" ht="32.25" customHeight="1">
      <c r="A77" s="361">
        <v>18</v>
      </c>
      <c r="B77" s="329" t="s">
        <v>62</v>
      </c>
      <c r="C77" s="381" t="s">
        <v>70</v>
      </c>
      <c r="D77" s="385" t="s">
        <v>40</v>
      </c>
      <c r="E77" s="95" t="s">
        <v>38</v>
      </c>
      <c r="F77" s="107">
        <v>171326736</v>
      </c>
      <c r="G77" s="249">
        <v>59585</v>
      </c>
      <c r="H77" s="89">
        <f>G77+F77</f>
        <v>171386321</v>
      </c>
      <c r="I77" s="107"/>
      <c r="J77" s="249"/>
      <c r="K77" s="89">
        <f>J77+I77</f>
        <v>0</v>
      </c>
      <c r="L77" s="107">
        <v>0</v>
      </c>
      <c r="M77" s="250">
        <v>0</v>
      </c>
      <c r="N77" s="89">
        <f>M77+L77</f>
        <v>0</v>
      </c>
      <c r="O77" s="250"/>
      <c r="P77" s="250"/>
      <c r="Q77" s="89"/>
      <c r="R77" s="107"/>
      <c r="S77" s="249"/>
      <c r="T77" s="89">
        <f>R77+S77</f>
        <v>0</v>
      </c>
      <c r="U77" s="107">
        <v>23402067</v>
      </c>
      <c r="V77" s="249">
        <v>-766731</v>
      </c>
      <c r="W77" s="89">
        <f>U77+V77</f>
        <v>22635336</v>
      </c>
      <c r="X77" s="107">
        <v>9383296</v>
      </c>
      <c r="Y77" s="249">
        <v>826316</v>
      </c>
      <c r="Z77" s="89">
        <f>X77+Y77</f>
        <v>10209612</v>
      </c>
      <c r="AA77" s="107">
        <v>0</v>
      </c>
      <c r="AB77" s="249">
        <v>0</v>
      </c>
      <c r="AC77" s="89">
        <f>AA77+AB77</f>
        <v>0</v>
      </c>
      <c r="AD77" s="107">
        <v>0</v>
      </c>
      <c r="AE77" s="249">
        <v>0</v>
      </c>
      <c r="AF77" s="89">
        <f>AD77+AE77</f>
        <v>0</v>
      </c>
      <c r="AG77" s="107">
        <v>0</v>
      </c>
      <c r="AH77" s="249">
        <v>0</v>
      </c>
      <c r="AI77" s="89">
        <f>AG77+AH77</f>
        <v>0</v>
      </c>
      <c r="AJ77" s="107">
        <v>0</v>
      </c>
      <c r="AK77" s="249">
        <v>0</v>
      </c>
      <c r="AL77" s="89">
        <f>AJ77+AK77</f>
        <v>0</v>
      </c>
      <c r="AM77" s="107">
        <v>0</v>
      </c>
      <c r="AN77" s="251">
        <v>0</v>
      </c>
      <c r="AO77" s="252">
        <f>AM77+AN77</f>
        <v>0</v>
      </c>
      <c r="AP77" s="107">
        <v>0</v>
      </c>
      <c r="AQ77" s="251">
        <v>0</v>
      </c>
      <c r="AR77" s="253">
        <f>AP77+AQ77</f>
        <v>0</v>
      </c>
      <c r="AS77" s="251"/>
      <c r="AT77" s="251"/>
      <c r="AU77" s="252"/>
      <c r="AV77" s="107"/>
      <c r="AW77" s="251"/>
      <c r="AX77" s="252"/>
      <c r="AY77" s="107"/>
      <c r="AZ77" s="251"/>
      <c r="BA77" s="252"/>
      <c r="BB77" s="107"/>
      <c r="BC77" s="251"/>
      <c r="BD77" s="252"/>
      <c r="BE77" s="107"/>
      <c r="BF77" s="251"/>
      <c r="BG77" s="252"/>
      <c r="BH77" s="87">
        <f>I77+L77+O77+R77+U77+X77+AA77+AD77+AG77+AJ77+AM77</f>
        <v>32785363</v>
      </c>
      <c r="BI77" s="88">
        <f t="shared" ref="BI77:BJ78" si="71">J77+M77+P77+S77+V77+Y77+AB77+AE77+AH77+AK77+AN77</f>
        <v>59585</v>
      </c>
      <c r="BJ77" s="89">
        <f t="shared" si="71"/>
        <v>32844948</v>
      </c>
      <c r="BK77" s="107">
        <v>138541373</v>
      </c>
      <c r="BL77" s="249">
        <v>0</v>
      </c>
      <c r="BM77" s="89">
        <f>BL77+BK77</f>
        <v>138541373</v>
      </c>
      <c r="BN77" s="254">
        <f>BM77+BJ77</f>
        <v>171386321</v>
      </c>
      <c r="BO77" s="155">
        <f t="shared" si="66"/>
        <v>138541373</v>
      </c>
      <c r="BQ77" s="156">
        <f t="shared" si="64"/>
        <v>0</v>
      </c>
    </row>
    <row r="78" spans="1:70" customFormat="1" ht="32.25" customHeight="1">
      <c r="A78" s="361"/>
      <c r="B78" s="329"/>
      <c r="C78" s="381"/>
      <c r="D78" s="384"/>
      <c r="E78" s="135" t="s">
        <v>42</v>
      </c>
      <c r="F78" s="87">
        <v>3092960</v>
      </c>
      <c r="G78" s="88">
        <v>-59585</v>
      </c>
      <c r="H78" s="89">
        <f>G78+F78</f>
        <v>3033375</v>
      </c>
      <c r="I78" s="87"/>
      <c r="J78" s="90"/>
      <c r="K78" s="89">
        <f>J78+I78</f>
        <v>0</v>
      </c>
      <c r="L78" s="87">
        <v>0</v>
      </c>
      <c r="M78" s="88">
        <v>0</v>
      </c>
      <c r="N78" s="89">
        <f>M78+L78</f>
        <v>0</v>
      </c>
      <c r="O78" s="91"/>
      <c r="P78" s="91"/>
      <c r="Q78" s="89"/>
      <c r="R78" s="92"/>
      <c r="S78" s="91"/>
      <c r="T78" s="89">
        <f>R78+S78</f>
        <v>0</v>
      </c>
      <c r="U78" s="92">
        <v>265219</v>
      </c>
      <c r="V78" s="93">
        <v>-59585</v>
      </c>
      <c r="W78" s="89">
        <f>U78+V78</f>
        <v>205634</v>
      </c>
      <c r="X78" s="92">
        <v>0</v>
      </c>
      <c r="Y78" s="93"/>
      <c r="Z78" s="89">
        <f>X78+Y78</f>
        <v>0</v>
      </c>
      <c r="AA78" s="92">
        <v>0</v>
      </c>
      <c r="AB78" s="93">
        <v>0</v>
      </c>
      <c r="AC78" s="89">
        <f>AA78+AB78</f>
        <v>0</v>
      </c>
      <c r="AD78" s="92">
        <v>0</v>
      </c>
      <c r="AE78" s="93">
        <v>0</v>
      </c>
      <c r="AF78" s="89">
        <f>AD78+AE78</f>
        <v>0</v>
      </c>
      <c r="AG78" s="92">
        <v>0</v>
      </c>
      <c r="AH78" s="93">
        <v>0</v>
      </c>
      <c r="AI78" s="89">
        <f>AG78+AH78</f>
        <v>0</v>
      </c>
      <c r="AJ78" s="92">
        <v>0</v>
      </c>
      <c r="AK78" s="93">
        <v>0</v>
      </c>
      <c r="AL78" s="89">
        <f>AJ78+AK78</f>
        <v>0</v>
      </c>
      <c r="AM78" s="92">
        <v>0</v>
      </c>
      <c r="AN78" s="91">
        <v>0</v>
      </c>
      <c r="AO78" s="245">
        <f>AM78+AN78</f>
        <v>0</v>
      </c>
      <c r="AP78" s="92">
        <v>0</v>
      </c>
      <c r="AQ78" s="91">
        <v>0</v>
      </c>
      <c r="AR78" s="72">
        <f>AP78+AQ78</f>
        <v>0</v>
      </c>
      <c r="AS78" s="246"/>
      <c r="AT78" s="91"/>
      <c r="AU78" s="94"/>
      <c r="AV78" s="92"/>
      <c r="AW78" s="91"/>
      <c r="AX78" s="94"/>
      <c r="AY78" s="92"/>
      <c r="AZ78" s="91"/>
      <c r="BA78" s="94"/>
      <c r="BB78" s="92"/>
      <c r="BC78" s="91"/>
      <c r="BD78" s="94"/>
      <c r="BE78" s="92"/>
      <c r="BF78" s="91"/>
      <c r="BG78" s="94"/>
      <c r="BH78" s="87">
        <f t="shared" ref="BH78" si="72">I78+L78+O78+R78+U78+X78+AA78+AD78+AG78+AJ78+AM78</f>
        <v>265219</v>
      </c>
      <c r="BI78" s="88">
        <f t="shared" si="71"/>
        <v>-59585</v>
      </c>
      <c r="BJ78" s="89">
        <f t="shared" si="71"/>
        <v>205634</v>
      </c>
      <c r="BK78" s="87">
        <v>2827741</v>
      </c>
      <c r="BL78" s="90">
        <v>0</v>
      </c>
      <c r="BM78" s="89">
        <f>BL78+BK78</f>
        <v>2827741</v>
      </c>
      <c r="BN78" s="254">
        <f>BM78+BJ78</f>
        <v>3033375</v>
      </c>
      <c r="BO78" s="155">
        <f t="shared" si="66"/>
        <v>2827741</v>
      </c>
      <c r="BQ78" s="156">
        <f t="shared" si="64"/>
        <v>0</v>
      </c>
    </row>
    <row r="79" spans="1:70" s="66" customFormat="1" ht="32.25" customHeight="1" thickBot="1">
      <c r="A79" s="361"/>
      <c r="B79" s="329"/>
      <c r="C79" s="381"/>
      <c r="D79" s="386" t="s">
        <v>25</v>
      </c>
      <c r="E79" s="387"/>
      <c r="F79" s="83">
        <f t="shared" ref="F79:N79" si="73">F78+F77</f>
        <v>174419696</v>
      </c>
      <c r="G79" s="84">
        <f t="shared" si="73"/>
        <v>0</v>
      </c>
      <c r="H79" s="85">
        <f t="shared" si="73"/>
        <v>174419696</v>
      </c>
      <c r="I79" s="83">
        <f t="shared" si="73"/>
        <v>0</v>
      </c>
      <c r="J79" s="84">
        <f t="shared" si="73"/>
        <v>0</v>
      </c>
      <c r="K79" s="85">
        <f t="shared" si="73"/>
        <v>0</v>
      </c>
      <c r="L79" s="83">
        <f t="shared" si="73"/>
        <v>0</v>
      </c>
      <c r="M79" s="84">
        <f t="shared" si="73"/>
        <v>0</v>
      </c>
      <c r="N79" s="85">
        <f t="shared" si="73"/>
        <v>0</v>
      </c>
      <c r="O79" s="83"/>
      <c r="P79" s="84"/>
      <c r="Q79" s="85"/>
      <c r="R79" s="83">
        <f t="shared" ref="R79:BN79" si="74">R78+R77</f>
        <v>0</v>
      </c>
      <c r="S79" s="84">
        <f t="shared" si="74"/>
        <v>0</v>
      </c>
      <c r="T79" s="85">
        <f t="shared" si="74"/>
        <v>0</v>
      </c>
      <c r="U79" s="83">
        <f t="shared" si="74"/>
        <v>23667286</v>
      </c>
      <c r="V79" s="84">
        <f t="shared" si="74"/>
        <v>-826316</v>
      </c>
      <c r="W79" s="85">
        <f t="shared" si="74"/>
        <v>22840970</v>
      </c>
      <c r="X79" s="83">
        <f t="shared" si="74"/>
        <v>9383296</v>
      </c>
      <c r="Y79" s="84">
        <f t="shared" si="74"/>
        <v>826316</v>
      </c>
      <c r="Z79" s="85">
        <f t="shared" si="74"/>
        <v>10209612</v>
      </c>
      <c r="AA79" s="83">
        <f t="shared" si="74"/>
        <v>0</v>
      </c>
      <c r="AB79" s="84">
        <f t="shared" si="74"/>
        <v>0</v>
      </c>
      <c r="AC79" s="85">
        <f t="shared" si="74"/>
        <v>0</v>
      </c>
      <c r="AD79" s="83">
        <f t="shared" si="74"/>
        <v>0</v>
      </c>
      <c r="AE79" s="84">
        <f t="shared" si="74"/>
        <v>0</v>
      </c>
      <c r="AF79" s="85">
        <f t="shared" si="74"/>
        <v>0</v>
      </c>
      <c r="AG79" s="83">
        <f t="shared" si="74"/>
        <v>0</v>
      </c>
      <c r="AH79" s="84">
        <f t="shared" si="74"/>
        <v>0</v>
      </c>
      <c r="AI79" s="85">
        <f t="shared" si="74"/>
        <v>0</v>
      </c>
      <c r="AJ79" s="83">
        <f t="shared" si="74"/>
        <v>0</v>
      </c>
      <c r="AK79" s="84">
        <f t="shared" si="74"/>
        <v>0</v>
      </c>
      <c r="AL79" s="85">
        <f t="shared" si="74"/>
        <v>0</v>
      </c>
      <c r="AM79" s="83">
        <f t="shared" si="74"/>
        <v>0</v>
      </c>
      <c r="AN79" s="84">
        <f t="shared" si="74"/>
        <v>0</v>
      </c>
      <c r="AO79" s="255">
        <f t="shared" si="74"/>
        <v>0</v>
      </c>
      <c r="AP79" s="160">
        <f t="shared" si="74"/>
        <v>0</v>
      </c>
      <c r="AQ79" s="158">
        <f t="shared" si="74"/>
        <v>0</v>
      </c>
      <c r="AR79" s="161">
        <f t="shared" si="74"/>
        <v>0</v>
      </c>
      <c r="AS79" s="256">
        <f t="shared" si="74"/>
        <v>0</v>
      </c>
      <c r="AT79" s="83">
        <f t="shared" si="74"/>
        <v>0</v>
      </c>
      <c r="AU79" s="86">
        <f t="shared" si="74"/>
        <v>0</v>
      </c>
      <c r="AV79" s="83">
        <f t="shared" si="74"/>
        <v>0</v>
      </c>
      <c r="AW79" s="83">
        <f t="shared" si="74"/>
        <v>0</v>
      </c>
      <c r="AX79" s="86">
        <f t="shared" si="74"/>
        <v>0</v>
      </c>
      <c r="AY79" s="83">
        <f t="shared" si="74"/>
        <v>0</v>
      </c>
      <c r="AZ79" s="83">
        <f t="shared" si="74"/>
        <v>0</v>
      </c>
      <c r="BA79" s="86">
        <f t="shared" si="74"/>
        <v>0</v>
      </c>
      <c r="BB79" s="83">
        <f t="shared" si="74"/>
        <v>0</v>
      </c>
      <c r="BC79" s="83">
        <f t="shared" si="74"/>
        <v>0</v>
      </c>
      <c r="BD79" s="86">
        <f t="shared" si="74"/>
        <v>0</v>
      </c>
      <c r="BE79" s="83">
        <f t="shared" si="74"/>
        <v>0</v>
      </c>
      <c r="BF79" s="83">
        <f t="shared" si="74"/>
        <v>0</v>
      </c>
      <c r="BG79" s="86">
        <f t="shared" si="74"/>
        <v>0</v>
      </c>
      <c r="BH79" s="83">
        <f t="shared" si="74"/>
        <v>33050582</v>
      </c>
      <c r="BI79" s="84">
        <f t="shared" si="74"/>
        <v>0</v>
      </c>
      <c r="BJ79" s="85">
        <f t="shared" si="74"/>
        <v>33050582</v>
      </c>
      <c r="BK79" s="83">
        <f t="shared" si="74"/>
        <v>141369114</v>
      </c>
      <c r="BL79" s="84">
        <f t="shared" si="74"/>
        <v>0</v>
      </c>
      <c r="BM79" s="85">
        <f t="shared" si="74"/>
        <v>141369114</v>
      </c>
      <c r="BN79" s="86">
        <f t="shared" si="74"/>
        <v>174419696</v>
      </c>
      <c r="BO79" s="155">
        <f t="shared" si="66"/>
        <v>141369114</v>
      </c>
      <c r="BQ79" s="156">
        <f t="shared" si="64"/>
        <v>0</v>
      </c>
    </row>
    <row r="80" spans="1:70" ht="32.25" customHeight="1">
      <c r="A80" s="388" t="s">
        <v>46</v>
      </c>
      <c r="B80" s="389"/>
      <c r="C80" s="389"/>
      <c r="D80" s="392" t="s">
        <v>39</v>
      </c>
      <c r="E80" s="393"/>
      <c r="F80" s="106">
        <f t="shared" ref="F80:AK80" si="75">F20+F29</f>
        <v>25433580</v>
      </c>
      <c r="G80" s="257">
        <f t="shared" si="75"/>
        <v>170004</v>
      </c>
      <c r="H80" s="258">
        <f t="shared" si="75"/>
        <v>25603584</v>
      </c>
      <c r="I80" s="259">
        <f t="shared" si="75"/>
        <v>0</v>
      </c>
      <c r="J80" s="260">
        <f t="shared" si="75"/>
        <v>0</v>
      </c>
      <c r="K80" s="260">
        <f t="shared" si="75"/>
        <v>0</v>
      </c>
      <c r="L80" s="260">
        <f t="shared" si="75"/>
        <v>0</v>
      </c>
      <c r="M80" s="260">
        <f t="shared" si="75"/>
        <v>0</v>
      </c>
      <c r="N80" s="260">
        <f t="shared" si="75"/>
        <v>0</v>
      </c>
      <c r="O80" s="260">
        <f t="shared" si="75"/>
        <v>0</v>
      </c>
      <c r="P80" s="260">
        <f t="shared" si="75"/>
        <v>0</v>
      </c>
      <c r="Q80" s="260">
        <f t="shared" si="75"/>
        <v>0</v>
      </c>
      <c r="R80" s="260">
        <f t="shared" si="75"/>
        <v>0</v>
      </c>
      <c r="S80" s="260">
        <f t="shared" si="75"/>
        <v>0</v>
      </c>
      <c r="T80" s="261">
        <f t="shared" si="75"/>
        <v>0</v>
      </c>
      <c r="U80" s="106">
        <f t="shared" si="75"/>
        <v>7209770</v>
      </c>
      <c r="V80" s="257">
        <f t="shared" si="75"/>
        <v>-6605097</v>
      </c>
      <c r="W80" s="258">
        <f t="shared" si="75"/>
        <v>604673</v>
      </c>
      <c r="X80" s="106">
        <f t="shared" si="75"/>
        <v>18216590</v>
      </c>
      <c r="Y80" s="257">
        <f t="shared" si="75"/>
        <v>6775101</v>
      </c>
      <c r="Z80" s="258">
        <f t="shared" si="75"/>
        <v>24991691</v>
      </c>
      <c r="AA80" s="106">
        <f t="shared" si="75"/>
        <v>0</v>
      </c>
      <c r="AB80" s="257">
        <f t="shared" si="75"/>
        <v>0</v>
      </c>
      <c r="AC80" s="258">
        <f t="shared" si="75"/>
        <v>0</v>
      </c>
      <c r="AD80" s="106">
        <f t="shared" si="75"/>
        <v>0</v>
      </c>
      <c r="AE80" s="257">
        <f t="shared" si="75"/>
        <v>0</v>
      </c>
      <c r="AF80" s="258">
        <f t="shared" si="75"/>
        <v>0</v>
      </c>
      <c r="AG80" s="106">
        <f t="shared" si="75"/>
        <v>0</v>
      </c>
      <c r="AH80" s="257">
        <f t="shared" si="75"/>
        <v>0</v>
      </c>
      <c r="AI80" s="258">
        <f t="shared" si="75"/>
        <v>0</v>
      </c>
      <c r="AJ80" s="106">
        <f t="shared" si="75"/>
        <v>0</v>
      </c>
      <c r="AK80" s="257">
        <f t="shared" si="75"/>
        <v>0</v>
      </c>
      <c r="AL80" s="258">
        <f t="shared" ref="AL80:BN80" si="76">AL20+AL29</f>
        <v>0</v>
      </c>
      <c r="AM80" s="262">
        <f t="shared" si="76"/>
        <v>0</v>
      </c>
      <c r="AN80" s="257">
        <f t="shared" si="76"/>
        <v>0</v>
      </c>
      <c r="AO80" s="258">
        <f t="shared" si="76"/>
        <v>0</v>
      </c>
      <c r="AP80" s="106">
        <f t="shared" si="76"/>
        <v>0</v>
      </c>
      <c r="AQ80" s="257">
        <f t="shared" si="76"/>
        <v>0</v>
      </c>
      <c r="AR80" s="258">
        <f t="shared" si="76"/>
        <v>0</v>
      </c>
      <c r="AS80" s="259">
        <f t="shared" si="76"/>
        <v>0</v>
      </c>
      <c r="AT80" s="260">
        <f t="shared" si="76"/>
        <v>0</v>
      </c>
      <c r="AU80" s="260">
        <f t="shared" si="76"/>
        <v>0</v>
      </c>
      <c r="AV80" s="260">
        <f t="shared" si="76"/>
        <v>0</v>
      </c>
      <c r="AW80" s="260">
        <f t="shared" si="76"/>
        <v>0</v>
      </c>
      <c r="AX80" s="260">
        <f t="shared" si="76"/>
        <v>0</v>
      </c>
      <c r="AY80" s="260">
        <f t="shared" si="76"/>
        <v>0</v>
      </c>
      <c r="AZ80" s="260">
        <f t="shared" si="76"/>
        <v>0</v>
      </c>
      <c r="BA80" s="260">
        <f t="shared" si="76"/>
        <v>0</v>
      </c>
      <c r="BB80" s="260">
        <f t="shared" si="76"/>
        <v>0</v>
      </c>
      <c r="BC80" s="260">
        <f t="shared" si="76"/>
        <v>0</v>
      </c>
      <c r="BD80" s="260">
        <f t="shared" si="76"/>
        <v>0</v>
      </c>
      <c r="BE80" s="260">
        <f t="shared" si="76"/>
        <v>0</v>
      </c>
      <c r="BF80" s="260">
        <f t="shared" si="76"/>
        <v>0</v>
      </c>
      <c r="BG80" s="261">
        <f t="shared" si="76"/>
        <v>0</v>
      </c>
      <c r="BH80" s="106">
        <f t="shared" si="76"/>
        <v>25426360</v>
      </c>
      <c r="BI80" s="257">
        <f t="shared" si="76"/>
        <v>170004</v>
      </c>
      <c r="BJ80" s="258">
        <f t="shared" si="76"/>
        <v>25596364</v>
      </c>
      <c r="BK80" s="106">
        <f t="shared" si="76"/>
        <v>7220</v>
      </c>
      <c r="BL80" s="257">
        <f t="shared" si="76"/>
        <v>0</v>
      </c>
      <c r="BM80" s="258">
        <f t="shared" si="76"/>
        <v>7220</v>
      </c>
      <c r="BN80" s="263">
        <f t="shared" si="76"/>
        <v>25603584</v>
      </c>
      <c r="BO80" s="155">
        <f t="shared" si="66"/>
        <v>7220</v>
      </c>
      <c r="BQ80" s="156">
        <f t="shared" si="64"/>
        <v>0</v>
      </c>
    </row>
    <row r="81" spans="1:69" ht="32.25" customHeight="1">
      <c r="A81" s="388"/>
      <c r="B81" s="389"/>
      <c r="C81" s="389"/>
      <c r="D81" s="394" t="s">
        <v>37</v>
      </c>
      <c r="E81" s="395"/>
      <c r="F81" s="104">
        <f t="shared" ref="F81:AK81" si="77">F11+F23+F60+F64+F67+F70+F32</f>
        <v>443268832</v>
      </c>
      <c r="G81" s="264">
        <f t="shared" si="77"/>
        <v>-7352182</v>
      </c>
      <c r="H81" s="265">
        <f t="shared" si="77"/>
        <v>435916650</v>
      </c>
      <c r="I81" s="259">
        <f t="shared" si="77"/>
        <v>0</v>
      </c>
      <c r="J81" s="260">
        <f t="shared" si="77"/>
        <v>0</v>
      </c>
      <c r="K81" s="260">
        <f t="shared" si="77"/>
        <v>0</v>
      </c>
      <c r="L81" s="260">
        <f t="shared" si="77"/>
        <v>0</v>
      </c>
      <c r="M81" s="260">
        <f t="shared" si="77"/>
        <v>0</v>
      </c>
      <c r="N81" s="260">
        <f t="shared" si="77"/>
        <v>0</v>
      </c>
      <c r="O81" s="260">
        <f t="shared" si="77"/>
        <v>0</v>
      </c>
      <c r="P81" s="260">
        <f t="shared" si="77"/>
        <v>0</v>
      </c>
      <c r="Q81" s="260">
        <f t="shared" si="77"/>
        <v>0</v>
      </c>
      <c r="R81" s="260">
        <f t="shared" si="77"/>
        <v>0</v>
      </c>
      <c r="S81" s="260">
        <f t="shared" si="77"/>
        <v>0</v>
      </c>
      <c r="T81" s="261">
        <f t="shared" si="77"/>
        <v>0</v>
      </c>
      <c r="U81" s="104">
        <f t="shared" si="77"/>
        <v>84097549</v>
      </c>
      <c r="V81" s="264">
        <f t="shared" si="77"/>
        <v>-5622749</v>
      </c>
      <c r="W81" s="265">
        <f t="shared" si="77"/>
        <v>78474800</v>
      </c>
      <c r="X81" s="104">
        <f t="shared" si="77"/>
        <v>92188149</v>
      </c>
      <c r="Y81" s="264">
        <f t="shared" si="77"/>
        <v>-1729433</v>
      </c>
      <c r="Z81" s="265">
        <f t="shared" si="77"/>
        <v>90458716</v>
      </c>
      <c r="AA81" s="104">
        <f t="shared" si="77"/>
        <v>79775745</v>
      </c>
      <c r="AB81" s="266">
        <f t="shared" si="77"/>
        <v>0</v>
      </c>
      <c r="AC81" s="265">
        <f t="shared" si="77"/>
        <v>79775745</v>
      </c>
      <c r="AD81" s="104">
        <f t="shared" si="77"/>
        <v>73197235</v>
      </c>
      <c r="AE81" s="266">
        <f t="shared" si="77"/>
        <v>0</v>
      </c>
      <c r="AF81" s="265">
        <f t="shared" si="77"/>
        <v>73197235</v>
      </c>
      <c r="AG81" s="104">
        <f t="shared" si="77"/>
        <v>4924750</v>
      </c>
      <c r="AH81" s="266">
        <f t="shared" si="77"/>
        <v>0</v>
      </c>
      <c r="AI81" s="265">
        <f t="shared" si="77"/>
        <v>4924750</v>
      </c>
      <c r="AJ81" s="104">
        <f t="shared" si="77"/>
        <v>4744667</v>
      </c>
      <c r="AK81" s="266">
        <f t="shared" si="77"/>
        <v>0</v>
      </c>
      <c r="AL81" s="265">
        <f t="shared" ref="AL81:BN81" si="78">AL11+AL23+AL60+AL64+AL67+AL70+AL32</f>
        <v>4744667</v>
      </c>
      <c r="AM81" s="259">
        <f t="shared" si="78"/>
        <v>0</v>
      </c>
      <c r="AN81" s="260">
        <f t="shared" si="78"/>
        <v>0</v>
      </c>
      <c r="AO81" s="265">
        <f t="shared" si="78"/>
        <v>0</v>
      </c>
      <c r="AP81" s="104">
        <f t="shared" si="78"/>
        <v>0</v>
      </c>
      <c r="AQ81" s="260">
        <f t="shared" si="78"/>
        <v>0</v>
      </c>
      <c r="AR81" s="265">
        <f t="shared" si="78"/>
        <v>0</v>
      </c>
      <c r="AS81" s="259">
        <f t="shared" si="78"/>
        <v>0</v>
      </c>
      <c r="AT81" s="260">
        <f t="shared" si="78"/>
        <v>0</v>
      </c>
      <c r="AU81" s="260">
        <f t="shared" si="78"/>
        <v>0</v>
      </c>
      <c r="AV81" s="260">
        <f t="shared" si="78"/>
        <v>0</v>
      </c>
      <c r="AW81" s="260">
        <f t="shared" si="78"/>
        <v>0</v>
      </c>
      <c r="AX81" s="260">
        <f t="shared" si="78"/>
        <v>0</v>
      </c>
      <c r="AY81" s="260">
        <f t="shared" si="78"/>
        <v>0</v>
      </c>
      <c r="AZ81" s="260">
        <f t="shared" si="78"/>
        <v>0</v>
      </c>
      <c r="BA81" s="260">
        <f t="shared" si="78"/>
        <v>0</v>
      </c>
      <c r="BB81" s="260">
        <f t="shared" si="78"/>
        <v>0</v>
      </c>
      <c r="BC81" s="260">
        <f t="shared" si="78"/>
        <v>0</v>
      </c>
      <c r="BD81" s="260">
        <f t="shared" si="78"/>
        <v>0</v>
      </c>
      <c r="BE81" s="260">
        <f t="shared" si="78"/>
        <v>0</v>
      </c>
      <c r="BF81" s="260">
        <f t="shared" si="78"/>
        <v>0</v>
      </c>
      <c r="BG81" s="261">
        <f t="shared" si="78"/>
        <v>0</v>
      </c>
      <c r="BH81" s="104">
        <f t="shared" si="78"/>
        <v>338928095</v>
      </c>
      <c r="BI81" s="264">
        <f t="shared" si="78"/>
        <v>-7352182</v>
      </c>
      <c r="BJ81" s="265">
        <f t="shared" si="78"/>
        <v>331575913</v>
      </c>
      <c r="BK81" s="104">
        <f t="shared" si="78"/>
        <v>104340737</v>
      </c>
      <c r="BL81" s="260">
        <f t="shared" si="78"/>
        <v>0</v>
      </c>
      <c r="BM81" s="265">
        <f t="shared" si="78"/>
        <v>104340737</v>
      </c>
      <c r="BN81" s="267">
        <f t="shared" si="78"/>
        <v>435916650</v>
      </c>
      <c r="BO81" s="155">
        <f t="shared" si="66"/>
        <v>104340737</v>
      </c>
      <c r="BQ81" s="156">
        <f t="shared" si="64"/>
        <v>0</v>
      </c>
    </row>
    <row r="82" spans="1:69" ht="32.25" customHeight="1">
      <c r="A82" s="388"/>
      <c r="B82" s="389"/>
      <c r="C82" s="389"/>
      <c r="D82" s="396" t="s">
        <v>40</v>
      </c>
      <c r="E82" s="397"/>
      <c r="F82" s="104">
        <f t="shared" ref="F82:AK82" si="79">F14+F74+F77+F35</f>
        <v>505322223</v>
      </c>
      <c r="G82" s="260">
        <f t="shared" si="79"/>
        <v>59587</v>
      </c>
      <c r="H82" s="265">
        <f t="shared" si="79"/>
        <v>505381810</v>
      </c>
      <c r="I82" s="259">
        <f t="shared" si="79"/>
        <v>0</v>
      </c>
      <c r="J82" s="260">
        <f t="shared" si="79"/>
        <v>0</v>
      </c>
      <c r="K82" s="260">
        <f t="shared" si="79"/>
        <v>0</v>
      </c>
      <c r="L82" s="260">
        <f t="shared" si="79"/>
        <v>0</v>
      </c>
      <c r="M82" s="260">
        <f t="shared" si="79"/>
        <v>0</v>
      </c>
      <c r="N82" s="260">
        <f t="shared" si="79"/>
        <v>0</v>
      </c>
      <c r="O82" s="260">
        <f t="shared" si="79"/>
        <v>0</v>
      </c>
      <c r="P82" s="260">
        <f t="shared" si="79"/>
        <v>0</v>
      </c>
      <c r="Q82" s="260">
        <f t="shared" si="79"/>
        <v>0</v>
      </c>
      <c r="R82" s="260">
        <f t="shared" si="79"/>
        <v>0</v>
      </c>
      <c r="S82" s="260">
        <f t="shared" si="79"/>
        <v>0</v>
      </c>
      <c r="T82" s="261">
        <f t="shared" si="79"/>
        <v>0</v>
      </c>
      <c r="U82" s="104">
        <f t="shared" si="79"/>
        <v>73897904</v>
      </c>
      <c r="V82" s="260">
        <f t="shared" si="79"/>
        <v>-2482035</v>
      </c>
      <c r="W82" s="265">
        <f t="shared" si="79"/>
        <v>71415869</v>
      </c>
      <c r="X82" s="104">
        <f t="shared" si="79"/>
        <v>50117553</v>
      </c>
      <c r="Y82" s="260">
        <f t="shared" si="79"/>
        <v>2541622</v>
      </c>
      <c r="Z82" s="265">
        <f t="shared" si="79"/>
        <v>52659175</v>
      </c>
      <c r="AA82" s="104">
        <f t="shared" si="79"/>
        <v>0</v>
      </c>
      <c r="AB82" s="260">
        <f t="shared" si="79"/>
        <v>0</v>
      </c>
      <c r="AC82" s="265">
        <f t="shared" si="79"/>
        <v>0</v>
      </c>
      <c r="AD82" s="104">
        <f t="shared" si="79"/>
        <v>0</v>
      </c>
      <c r="AE82" s="260">
        <f t="shared" si="79"/>
        <v>0</v>
      </c>
      <c r="AF82" s="265">
        <f t="shared" si="79"/>
        <v>0</v>
      </c>
      <c r="AG82" s="104">
        <f t="shared" si="79"/>
        <v>0</v>
      </c>
      <c r="AH82" s="260">
        <f t="shared" si="79"/>
        <v>0</v>
      </c>
      <c r="AI82" s="265">
        <f t="shared" si="79"/>
        <v>0</v>
      </c>
      <c r="AJ82" s="104">
        <f t="shared" si="79"/>
        <v>0</v>
      </c>
      <c r="AK82" s="260">
        <f t="shared" si="79"/>
        <v>0</v>
      </c>
      <c r="AL82" s="265">
        <f t="shared" ref="AL82:BN82" si="80">AL14+AL74+AL77+AL35</f>
        <v>0</v>
      </c>
      <c r="AM82" s="259">
        <f t="shared" si="80"/>
        <v>0</v>
      </c>
      <c r="AN82" s="260">
        <f t="shared" si="80"/>
        <v>0</v>
      </c>
      <c r="AO82" s="265">
        <f t="shared" si="80"/>
        <v>0</v>
      </c>
      <c r="AP82" s="104">
        <f t="shared" si="80"/>
        <v>0</v>
      </c>
      <c r="AQ82" s="260">
        <f t="shared" si="80"/>
        <v>0</v>
      </c>
      <c r="AR82" s="265">
        <f t="shared" si="80"/>
        <v>0</v>
      </c>
      <c r="AS82" s="259">
        <f t="shared" si="80"/>
        <v>0</v>
      </c>
      <c r="AT82" s="260">
        <f t="shared" si="80"/>
        <v>0</v>
      </c>
      <c r="AU82" s="260">
        <f t="shared" si="80"/>
        <v>0</v>
      </c>
      <c r="AV82" s="260">
        <f t="shared" si="80"/>
        <v>0</v>
      </c>
      <c r="AW82" s="260">
        <f t="shared" si="80"/>
        <v>0</v>
      </c>
      <c r="AX82" s="260">
        <f t="shared" si="80"/>
        <v>0</v>
      </c>
      <c r="AY82" s="260">
        <f t="shared" si="80"/>
        <v>0</v>
      </c>
      <c r="AZ82" s="260">
        <f t="shared" si="80"/>
        <v>0</v>
      </c>
      <c r="BA82" s="260">
        <f t="shared" si="80"/>
        <v>0</v>
      </c>
      <c r="BB82" s="260">
        <f t="shared" si="80"/>
        <v>0</v>
      </c>
      <c r="BC82" s="260">
        <f t="shared" si="80"/>
        <v>0</v>
      </c>
      <c r="BD82" s="260">
        <f t="shared" si="80"/>
        <v>0</v>
      </c>
      <c r="BE82" s="260">
        <f t="shared" si="80"/>
        <v>0</v>
      </c>
      <c r="BF82" s="260">
        <f t="shared" si="80"/>
        <v>0</v>
      </c>
      <c r="BG82" s="261">
        <f t="shared" si="80"/>
        <v>0</v>
      </c>
      <c r="BH82" s="104">
        <f t="shared" si="80"/>
        <v>124015457</v>
      </c>
      <c r="BI82" s="260">
        <f t="shared" si="80"/>
        <v>59587</v>
      </c>
      <c r="BJ82" s="265">
        <f t="shared" si="80"/>
        <v>124075044</v>
      </c>
      <c r="BK82" s="104">
        <f t="shared" si="80"/>
        <v>381306766</v>
      </c>
      <c r="BL82" s="260">
        <f t="shared" si="80"/>
        <v>0</v>
      </c>
      <c r="BM82" s="265">
        <f t="shared" si="80"/>
        <v>381306766</v>
      </c>
      <c r="BN82" s="267">
        <f t="shared" si="80"/>
        <v>505381810</v>
      </c>
      <c r="BO82" s="155">
        <f t="shared" si="66"/>
        <v>381306766</v>
      </c>
      <c r="BQ82" s="156">
        <f t="shared" si="64"/>
        <v>0</v>
      </c>
    </row>
    <row r="83" spans="1:69" ht="32.25" customHeight="1">
      <c r="A83" s="388"/>
      <c r="B83" s="389"/>
      <c r="C83" s="389"/>
      <c r="D83" s="396" t="s">
        <v>43</v>
      </c>
      <c r="E83" s="397"/>
      <c r="F83" s="104">
        <f t="shared" ref="F83" si="81">F61+F62+F65+F68</f>
        <v>11839672</v>
      </c>
      <c r="G83" s="260">
        <f t="shared" ref="G83:BN83" si="82">G61+G62+G65+G68</f>
        <v>3589145</v>
      </c>
      <c r="H83" s="265">
        <f t="shared" si="82"/>
        <v>15428817</v>
      </c>
      <c r="I83" s="259">
        <f t="shared" si="82"/>
        <v>0</v>
      </c>
      <c r="J83" s="260">
        <f t="shared" si="82"/>
        <v>0</v>
      </c>
      <c r="K83" s="260">
        <f t="shared" si="82"/>
        <v>0</v>
      </c>
      <c r="L83" s="260">
        <f t="shared" si="82"/>
        <v>0</v>
      </c>
      <c r="M83" s="260">
        <f t="shared" si="82"/>
        <v>0</v>
      </c>
      <c r="N83" s="260">
        <f t="shared" si="82"/>
        <v>0</v>
      </c>
      <c r="O83" s="260">
        <f t="shared" si="82"/>
        <v>0</v>
      </c>
      <c r="P83" s="260">
        <f t="shared" si="82"/>
        <v>0</v>
      </c>
      <c r="Q83" s="260">
        <f t="shared" si="82"/>
        <v>0</v>
      </c>
      <c r="R83" s="260">
        <f t="shared" si="82"/>
        <v>0</v>
      </c>
      <c r="S83" s="260">
        <f t="shared" si="82"/>
        <v>0</v>
      </c>
      <c r="T83" s="261">
        <f t="shared" si="82"/>
        <v>0</v>
      </c>
      <c r="U83" s="104">
        <f t="shared" si="82"/>
        <v>4490034</v>
      </c>
      <c r="V83" s="260">
        <f t="shared" si="82"/>
        <v>363008</v>
      </c>
      <c r="W83" s="265">
        <f t="shared" si="82"/>
        <v>4853042</v>
      </c>
      <c r="X83" s="104">
        <f t="shared" si="82"/>
        <v>0</v>
      </c>
      <c r="Y83" s="260">
        <f t="shared" si="82"/>
        <v>3226137</v>
      </c>
      <c r="Z83" s="265">
        <f t="shared" si="82"/>
        <v>3226137</v>
      </c>
      <c r="AA83" s="104">
        <f t="shared" si="82"/>
        <v>0</v>
      </c>
      <c r="AB83" s="260">
        <f t="shared" si="82"/>
        <v>0</v>
      </c>
      <c r="AC83" s="265">
        <f t="shared" si="82"/>
        <v>0</v>
      </c>
      <c r="AD83" s="104">
        <f t="shared" si="82"/>
        <v>0</v>
      </c>
      <c r="AE83" s="260">
        <f t="shared" si="82"/>
        <v>0</v>
      </c>
      <c r="AF83" s="265">
        <f t="shared" si="82"/>
        <v>0</v>
      </c>
      <c r="AG83" s="104">
        <f t="shared" si="82"/>
        <v>0</v>
      </c>
      <c r="AH83" s="260">
        <f t="shared" si="82"/>
        <v>0</v>
      </c>
      <c r="AI83" s="265">
        <f t="shared" si="82"/>
        <v>0</v>
      </c>
      <c r="AJ83" s="104">
        <f t="shared" si="82"/>
        <v>0</v>
      </c>
      <c r="AK83" s="260">
        <f t="shared" si="82"/>
        <v>0</v>
      </c>
      <c r="AL83" s="268">
        <f t="shared" si="82"/>
        <v>0</v>
      </c>
      <c r="AM83" s="259">
        <f t="shared" si="82"/>
        <v>0</v>
      </c>
      <c r="AN83" s="260">
        <f t="shared" si="82"/>
        <v>0</v>
      </c>
      <c r="AO83" s="265">
        <f t="shared" si="82"/>
        <v>0</v>
      </c>
      <c r="AP83" s="104">
        <f t="shared" si="82"/>
        <v>0</v>
      </c>
      <c r="AQ83" s="260">
        <f t="shared" si="82"/>
        <v>0</v>
      </c>
      <c r="AR83" s="265">
        <f t="shared" si="82"/>
        <v>0</v>
      </c>
      <c r="AS83" s="259">
        <f t="shared" si="82"/>
        <v>0</v>
      </c>
      <c r="AT83" s="260">
        <f t="shared" si="82"/>
        <v>0</v>
      </c>
      <c r="AU83" s="260">
        <f t="shared" si="82"/>
        <v>0</v>
      </c>
      <c r="AV83" s="260">
        <f t="shared" si="82"/>
        <v>0</v>
      </c>
      <c r="AW83" s="260">
        <f t="shared" si="82"/>
        <v>0</v>
      </c>
      <c r="AX83" s="260">
        <f t="shared" si="82"/>
        <v>0</v>
      </c>
      <c r="AY83" s="260">
        <f t="shared" si="82"/>
        <v>0</v>
      </c>
      <c r="AZ83" s="260">
        <f t="shared" si="82"/>
        <v>0</v>
      </c>
      <c r="BA83" s="260">
        <f t="shared" si="82"/>
        <v>0</v>
      </c>
      <c r="BB83" s="260">
        <f t="shared" si="82"/>
        <v>0</v>
      </c>
      <c r="BC83" s="260">
        <f t="shared" si="82"/>
        <v>0</v>
      </c>
      <c r="BD83" s="260">
        <f t="shared" si="82"/>
        <v>0</v>
      </c>
      <c r="BE83" s="260">
        <f t="shared" si="82"/>
        <v>0</v>
      </c>
      <c r="BF83" s="260">
        <f t="shared" si="82"/>
        <v>0</v>
      </c>
      <c r="BG83" s="261">
        <f t="shared" si="82"/>
        <v>0</v>
      </c>
      <c r="BH83" s="104">
        <f t="shared" si="82"/>
        <v>4490034</v>
      </c>
      <c r="BI83" s="260">
        <f t="shared" si="82"/>
        <v>3589145</v>
      </c>
      <c r="BJ83" s="265">
        <f t="shared" si="82"/>
        <v>8079179</v>
      </c>
      <c r="BK83" s="104">
        <f t="shared" si="82"/>
        <v>7349638</v>
      </c>
      <c r="BL83" s="260">
        <f t="shared" si="82"/>
        <v>0</v>
      </c>
      <c r="BM83" s="265">
        <f t="shared" si="82"/>
        <v>7349638</v>
      </c>
      <c r="BN83" s="267">
        <f t="shared" si="82"/>
        <v>15428817</v>
      </c>
      <c r="BO83" s="155">
        <f t="shared" si="66"/>
        <v>7349638</v>
      </c>
      <c r="BQ83" s="156">
        <f t="shared" si="64"/>
        <v>0</v>
      </c>
    </row>
    <row r="84" spans="1:69" ht="32.25" customHeight="1" thickBot="1">
      <c r="A84" s="390"/>
      <c r="B84" s="391"/>
      <c r="C84" s="391"/>
      <c r="D84" s="398" t="s">
        <v>47</v>
      </c>
      <c r="E84" s="399"/>
      <c r="F84" s="105">
        <f t="shared" ref="F84:AK84" si="83">F17+F74+F26+F77+F63+F66+F69+F71+F38</f>
        <v>985864307</v>
      </c>
      <c r="G84" s="269">
        <f t="shared" si="83"/>
        <v>-3533446</v>
      </c>
      <c r="H84" s="270">
        <f t="shared" si="83"/>
        <v>982330861</v>
      </c>
      <c r="I84" s="271">
        <f t="shared" si="83"/>
        <v>0</v>
      </c>
      <c r="J84" s="272">
        <f t="shared" si="83"/>
        <v>0</v>
      </c>
      <c r="K84" s="272">
        <f t="shared" si="83"/>
        <v>0</v>
      </c>
      <c r="L84" s="272">
        <f t="shared" si="83"/>
        <v>0</v>
      </c>
      <c r="M84" s="272">
        <f t="shared" si="83"/>
        <v>0</v>
      </c>
      <c r="N84" s="272">
        <f t="shared" si="83"/>
        <v>0</v>
      </c>
      <c r="O84" s="272">
        <f t="shared" si="83"/>
        <v>0</v>
      </c>
      <c r="P84" s="272">
        <f t="shared" si="83"/>
        <v>0</v>
      </c>
      <c r="Q84" s="272">
        <f t="shared" si="83"/>
        <v>0</v>
      </c>
      <c r="R84" s="272">
        <f t="shared" si="83"/>
        <v>0</v>
      </c>
      <c r="S84" s="272">
        <f t="shared" si="83"/>
        <v>0</v>
      </c>
      <c r="T84" s="273">
        <f t="shared" si="83"/>
        <v>0</v>
      </c>
      <c r="U84" s="105">
        <f t="shared" si="83"/>
        <v>169695257</v>
      </c>
      <c r="V84" s="269">
        <f t="shared" si="83"/>
        <v>-14346873</v>
      </c>
      <c r="W84" s="270">
        <f t="shared" si="83"/>
        <v>155348384</v>
      </c>
      <c r="X84" s="105">
        <f t="shared" si="83"/>
        <v>160522292</v>
      </c>
      <c r="Y84" s="269">
        <f t="shared" si="83"/>
        <v>10813427</v>
      </c>
      <c r="Z84" s="270">
        <f t="shared" si="83"/>
        <v>171335719</v>
      </c>
      <c r="AA84" s="105">
        <f t="shared" si="83"/>
        <v>79775745</v>
      </c>
      <c r="AB84" s="269">
        <f t="shared" si="83"/>
        <v>0</v>
      </c>
      <c r="AC84" s="270">
        <f t="shared" si="83"/>
        <v>79775745</v>
      </c>
      <c r="AD84" s="105">
        <f t="shared" si="83"/>
        <v>73197235</v>
      </c>
      <c r="AE84" s="269">
        <f t="shared" si="83"/>
        <v>0</v>
      </c>
      <c r="AF84" s="270">
        <f t="shared" si="83"/>
        <v>73197235</v>
      </c>
      <c r="AG84" s="105">
        <f t="shared" si="83"/>
        <v>4924750</v>
      </c>
      <c r="AH84" s="269">
        <f t="shared" si="83"/>
        <v>0</v>
      </c>
      <c r="AI84" s="270">
        <f t="shared" si="83"/>
        <v>4924750</v>
      </c>
      <c r="AJ84" s="105">
        <f t="shared" si="83"/>
        <v>4744667</v>
      </c>
      <c r="AK84" s="269">
        <f t="shared" si="83"/>
        <v>0</v>
      </c>
      <c r="AL84" s="270">
        <f t="shared" ref="AL84:BN84" si="84">AL17+AL74+AL26+AL77+AL63+AL66+AL69+AL71+AL38</f>
        <v>4744667</v>
      </c>
      <c r="AM84" s="274">
        <f t="shared" si="84"/>
        <v>0</v>
      </c>
      <c r="AN84" s="269">
        <f t="shared" si="84"/>
        <v>0</v>
      </c>
      <c r="AO84" s="270">
        <f t="shared" si="84"/>
        <v>0</v>
      </c>
      <c r="AP84" s="105">
        <f t="shared" si="84"/>
        <v>0</v>
      </c>
      <c r="AQ84" s="269">
        <f t="shared" si="84"/>
        <v>0</v>
      </c>
      <c r="AR84" s="270">
        <f t="shared" si="84"/>
        <v>0</v>
      </c>
      <c r="AS84" s="271">
        <f t="shared" si="84"/>
        <v>0</v>
      </c>
      <c r="AT84" s="272">
        <f t="shared" si="84"/>
        <v>0</v>
      </c>
      <c r="AU84" s="272">
        <f t="shared" si="84"/>
        <v>0</v>
      </c>
      <c r="AV84" s="272">
        <f t="shared" si="84"/>
        <v>0</v>
      </c>
      <c r="AW84" s="272">
        <f t="shared" si="84"/>
        <v>0</v>
      </c>
      <c r="AX84" s="272">
        <f t="shared" si="84"/>
        <v>0</v>
      </c>
      <c r="AY84" s="272">
        <f t="shared" si="84"/>
        <v>0</v>
      </c>
      <c r="AZ84" s="272">
        <f t="shared" si="84"/>
        <v>0</v>
      </c>
      <c r="BA84" s="272">
        <f t="shared" si="84"/>
        <v>0</v>
      </c>
      <c r="BB84" s="272">
        <f t="shared" si="84"/>
        <v>0</v>
      </c>
      <c r="BC84" s="272">
        <f t="shared" si="84"/>
        <v>0</v>
      </c>
      <c r="BD84" s="272">
        <f t="shared" si="84"/>
        <v>0</v>
      </c>
      <c r="BE84" s="272">
        <f t="shared" si="84"/>
        <v>0</v>
      </c>
      <c r="BF84" s="272">
        <f t="shared" si="84"/>
        <v>0</v>
      </c>
      <c r="BG84" s="273">
        <f t="shared" si="84"/>
        <v>0</v>
      </c>
      <c r="BH84" s="105">
        <f t="shared" si="84"/>
        <v>492859946</v>
      </c>
      <c r="BI84" s="269">
        <f t="shared" si="84"/>
        <v>-3533446</v>
      </c>
      <c r="BJ84" s="270">
        <f t="shared" si="84"/>
        <v>489326500</v>
      </c>
      <c r="BK84" s="105">
        <f t="shared" si="84"/>
        <v>493004361</v>
      </c>
      <c r="BL84" s="269">
        <f t="shared" si="84"/>
        <v>0</v>
      </c>
      <c r="BM84" s="270">
        <f t="shared" si="84"/>
        <v>493004361</v>
      </c>
      <c r="BN84" s="275">
        <f t="shared" si="84"/>
        <v>982330861</v>
      </c>
      <c r="BO84" s="155">
        <f t="shared" si="66"/>
        <v>493004361</v>
      </c>
      <c r="BQ84" s="156">
        <f t="shared" si="64"/>
        <v>0</v>
      </c>
    </row>
    <row r="85" spans="1:69" ht="32.25" customHeight="1">
      <c r="A85" s="388" t="s">
        <v>48</v>
      </c>
      <c r="B85" s="389"/>
      <c r="C85" s="389"/>
      <c r="D85" s="392" t="s">
        <v>39</v>
      </c>
      <c r="E85" s="393"/>
      <c r="F85" s="106">
        <f t="shared" ref="F85:AK85" si="85">F21+F41+F48+F45+F30</f>
        <v>169805181</v>
      </c>
      <c r="G85" s="257">
        <f t="shared" si="85"/>
        <v>3474934</v>
      </c>
      <c r="H85" s="258">
        <f t="shared" si="85"/>
        <v>173280115</v>
      </c>
      <c r="I85" s="259">
        <f t="shared" si="85"/>
        <v>0</v>
      </c>
      <c r="J85" s="260">
        <f t="shared" si="85"/>
        <v>0</v>
      </c>
      <c r="K85" s="260">
        <f t="shared" si="85"/>
        <v>0</v>
      </c>
      <c r="L85" s="260">
        <f t="shared" si="85"/>
        <v>0</v>
      </c>
      <c r="M85" s="260">
        <f t="shared" si="85"/>
        <v>0</v>
      </c>
      <c r="N85" s="260">
        <f t="shared" si="85"/>
        <v>0</v>
      </c>
      <c r="O85" s="260">
        <f t="shared" si="85"/>
        <v>0</v>
      </c>
      <c r="P85" s="260">
        <f t="shared" si="85"/>
        <v>0</v>
      </c>
      <c r="Q85" s="260">
        <f t="shared" si="85"/>
        <v>0</v>
      </c>
      <c r="R85" s="260">
        <f t="shared" si="85"/>
        <v>0</v>
      </c>
      <c r="S85" s="260">
        <f t="shared" si="85"/>
        <v>0</v>
      </c>
      <c r="T85" s="261">
        <f t="shared" si="85"/>
        <v>0</v>
      </c>
      <c r="U85" s="106">
        <f t="shared" si="85"/>
        <v>86046991</v>
      </c>
      <c r="V85" s="257">
        <f t="shared" si="85"/>
        <v>-27125193</v>
      </c>
      <c r="W85" s="258">
        <f t="shared" si="85"/>
        <v>58921798</v>
      </c>
      <c r="X85" s="106">
        <f t="shared" si="85"/>
        <v>82556272</v>
      </c>
      <c r="Y85" s="257">
        <f t="shared" si="85"/>
        <v>30600127</v>
      </c>
      <c r="Z85" s="258">
        <f t="shared" si="85"/>
        <v>113156399</v>
      </c>
      <c r="AA85" s="106">
        <f t="shared" si="85"/>
        <v>0</v>
      </c>
      <c r="AB85" s="257">
        <f t="shared" si="85"/>
        <v>0</v>
      </c>
      <c r="AC85" s="258">
        <f t="shared" si="85"/>
        <v>0</v>
      </c>
      <c r="AD85" s="106">
        <f t="shared" si="85"/>
        <v>0</v>
      </c>
      <c r="AE85" s="257">
        <f t="shared" si="85"/>
        <v>0</v>
      </c>
      <c r="AF85" s="258">
        <f t="shared" si="85"/>
        <v>0</v>
      </c>
      <c r="AG85" s="106">
        <f t="shared" si="85"/>
        <v>0</v>
      </c>
      <c r="AH85" s="257">
        <f t="shared" si="85"/>
        <v>0</v>
      </c>
      <c r="AI85" s="258">
        <f t="shared" si="85"/>
        <v>0</v>
      </c>
      <c r="AJ85" s="106">
        <f t="shared" si="85"/>
        <v>0</v>
      </c>
      <c r="AK85" s="257">
        <f t="shared" si="85"/>
        <v>0</v>
      </c>
      <c r="AL85" s="258">
        <f t="shared" ref="AL85:BN85" si="86">AL21+AL41+AL48+AL45+AL30</f>
        <v>0</v>
      </c>
      <c r="AM85" s="106">
        <f t="shared" si="86"/>
        <v>0</v>
      </c>
      <c r="AN85" s="257">
        <f t="shared" si="86"/>
        <v>0</v>
      </c>
      <c r="AO85" s="258">
        <f t="shared" si="86"/>
        <v>0</v>
      </c>
      <c r="AP85" s="106">
        <f t="shared" si="86"/>
        <v>0</v>
      </c>
      <c r="AQ85" s="257">
        <f t="shared" si="86"/>
        <v>0</v>
      </c>
      <c r="AR85" s="258">
        <f t="shared" si="86"/>
        <v>0</v>
      </c>
      <c r="AS85" s="259">
        <f t="shared" si="86"/>
        <v>0</v>
      </c>
      <c r="AT85" s="260">
        <f t="shared" si="86"/>
        <v>0</v>
      </c>
      <c r="AU85" s="260">
        <f t="shared" si="86"/>
        <v>0</v>
      </c>
      <c r="AV85" s="260">
        <f t="shared" si="86"/>
        <v>0</v>
      </c>
      <c r="AW85" s="260">
        <f t="shared" si="86"/>
        <v>0</v>
      </c>
      <c r="AX85" s="260">
        <f t="shared" si="86"/>
        <v>0</v>
      </c>
      <c r="AY85" s="260">
        <f t="shared" si="86"/>
        <v>0</v>
      </c>
      <c r="AZ85" s="260">
        <f t="shared" si="86"/>
        <v>0</v>
      </c>
      <c r="BA85" s="260">
        <f t="shared" si="86"/>
        <v>0</v>
      </c>
      <c r="BB85" s="260">
        <f t="shared" si="86"/>
        <v>0</v>
      </c>
      <c r="BC85" s="260">
        <f t="shared" si="86"/>
        <v>0</v>
      </c>
      <c r="BD85" s="260">
        <f t="shared" si="86"/>
        <v>0</v>
      </c>
      <c r="BE85" s="260">
        <f t="shared" si="86"/>
        <v>0</v>
      </c>
      <c r="BF85" s="260">
        <f t="shared" si="86"/>
        <v>0</v>
      </c>
      <c r="BG85" s="261">
        <f t="shared" si="86"/>
        <v>0</v>
      </c>
      <c r="BH85" s="106">
        <f t="shared" si="86"/>
        <v>168603263</v>
      </c>
      <c r="BI85" s="257">
        <f t="shared" si="86"/>
        <v>3474934</v>
      </c>
      <c r="BJ85" s="258">
        <f t="shared" si="86"/>
        <v>172078197</v>
      </c>
      <c r="BK85" s="106">
        <f t="shared" si="86"/>
        <v>1201918</v>
      </c>
      <c r="BL85" s="257">
        <f t="shared" si="86"/>
        <v>0</v>
      </c>
      <c r="BM85" s="258">
        <f t="shared" si="86"/>
        <v>1201918</v>
      </c>
      <c r="BN85" s="263">
        <f t="shared" si="86"/>
        <v>173280115</v>
      </c>
      <c r="BO85" s="155">
        <f t="shared" si="66"/>
        <v>1201918</v>
      </c>
      <c r="BQ85" s="156">
        <f t="shared" si="64"/>
        <v>0</v>
      </c>
    </row>
    <row r="86" spans="1:69" ht="32.25" customHeight="1">
      <c r="A86" s="388"/>
      <c r="B86" s="389"/>
      <c r="C86" s="389"/>
      <c r="D86" s="394" t="s">
        <v>37</v>
      </c>
      <c r="E86" s="395"/>
      <c r="F86" s="104">
        <f t="shared" ref="F86:AK86" si="87">F6+F8+F12+F24+F42+F49+F46+F51+F54+F57+F33</f>
        <v>323987259</v>
      </c>
      <c r="G86" s="264">
        <f t="shared" si="87"/>
        <v>2287313</v>
      </c>
      <c r="H86" s="265">
        <f t="shared" si="87"/>
        <v>326274572</v>
      </c>
      <c r="I86" s="259">
        <f t="shared" si="87"/>
        <v>0</v>
      </c>
      <c r="J86" s="260">
        <f t="shared" si="87"/>
        <v>0</v>
      </c>
      <c r="K86" s="260">
        <f t="shared" si="87"/>
        <v>0</v>
      </c>
      <c r="L86" s="260">
        <f t="shared" si="87"/>
        <v>0</v>
      </c>
      <c r="M86" s="260">
        <f t="shared" si="87"/>
        <v>0</v>
      </c>
      <c r="N86" s="260">
        <f t="shared" si="87"/>
        <v>0</v>
      </c>
      <c r="O86" s="260">
        <f t="shared" si="87"/>
        <v>0</v>
      </c>
      <c r="P86" s="260">
        <f t="shared" si="87"/>
        <v>0</v>
      </c>
      <c r="Q86" s="260">
        <f t="shared" si="87"/>
        <v>0</v>
      </c>
      <c r="R86" s="260">
        <f t="shared" si="87"/>
        <v>0</v>
      </c>
      <c r="S86" s="260">
        <f t="shared" si="87"/>
        <v>0</v>
      </c>
      <c r="T86" s="261">
        <f t="shared" si="87"/>
        <v>0</v>
      </c>
      <c r="U86" s="104">
        <f t="shared" si="87"/>
        <v>74266930</v>
      </c>
      <c r="V86" s="264">
        <f t="shared" si="87"/>
        <v>-37109355</v>
      </c>
      <c r="W86" s="265">
        <f t="shared" si="87"/>
        <v>37157575</v>
      </c>
      <c r="X86" s="104">
        <f t="shared" si="87"/>
        <v>138427799</v>
      </c>
      <c r="Y86" s="264">
        <f t="shared" si="87"/>
        <v>36936145</v>
      </c>
      <c r="Z86" s="265">
        <f t="shared" si="87"/>
        <v>175363944</v>
      </c>
      <c r="AA86" s="104">
        <f t="shared" si="87"/>
        <v>42952154</v>
      </c>
      <c r="AB86" s="264">
        <f t="shared" si="87"/>
        <v>2460523</v>
      </c>
      <c r="AC86" s="265">
        <f t="shared" si="87"/>
        <v>45412677</v>
      </c>
      <c r="AD86" s="104">
        <f t="shared" si="87"/>
        <v>37600000</v>
      </c>
      <c r="AE86" s="260">
        <f t="shared" si="87"/>
        <v>0</v>
      </c>
      <c r="AF86" s="265">
        <f t="shared" si="87"/>
        <v>37600000</v>
      </c>
      <c r="AG86" s="104">
        <f t="shared" si="87"/>
        <v>24624000</v>
      </c>
      <c r="AH86" s="260">
        <f t="shared" si="87"/>
        <v>0</v>
      </c>
      <c r="AI86" s="265">
        <f t="shared" si="87"/>
        <v>24624000</v>
      </c>
      <c r="AJ86" s="104">
        <f t="shared" si="87"/>
        <v>0</v>
      </c>
      <c r="AK86" s="260">
        <f t="shared" si="87"/>
        <v>0</v>
      </c>
      <c r="AL86" s="265">
        <f t="shared" ref="AL86:BN86" si="88">AL6+AL8+AL12+AL24+AL42+AL49+AL46+AL51+AL54+AL57+AL33</f>
        <v>0</v>
      </c>
      <c r="AM86" s="104">
        <f t="shared" si="88"/>
        <v>0</v>
      </c>
      <c r="AN86" s="260">
        <f t="shared" si="88"/>
        <v>0</v>
      </c>
      <c r="AO86" s="265">
        <f t="shared" si="88"/>
        <v>0</v>
      </c>
      <c r="AP86" s="104">
        <f t="shared" si="88"/>
        <v>0</v>
      </c>
      <c r="AQ86" s="260">
        <f t="shared" si="88"/>
        <v>0</v>
      </c>
      <c r="AR86" s="265">
        <f t="shared" si="88"/>
        <v>0</v>
      </c>
      <c r="AS86" s="259">
        <f t="shared" si="88"/>
        <v>0</v>
      </c>
      <c r="AT86" s="260">
        <f t="shared" si="88"/>
        <v>0</v>
      </c>
      <c r="AU86" s="260">
        <f t="shared" si="88"/>
        <v>0</v>
      </c>
      <c r="AV86" s="260">
        <f t="shared" si="88"/>
        <v>0</v>
      </c>
      <c r="AW86" s="260">
        <f t="shared" si="88"/>
        <v>0</v>
      </c>
      <c r="AX86" s="260">
        <f t="shared" si="88"/>
        <v>0</v>
      </c>
      <c r="AY86" s="260">
        <f t="shared" si="88"/>
        <v>0</v>
      </c>
      <c r="AZ86" s="260">
        <f t="shared" si="88"/>
        <v>0</v>
      </c>
      <c r="BA86" s="260">
        <f t="shared" si="88"/>
        <v>0</v>
      </c>
      <c r="BB86" s="260">
        <f t="shared" si="88"/>
        <v>0</v>
      </c>
      <c r="BC86" s="260">
        <f t="shared" si="88"/>
        <v>0</v>
      </c>
      <c r="BD86" s="260">
        <f t="shared" si="88"/>
        <v>0</v>
      </c>
      <c r="BE86" s="260">
        <f t="shared" si="88"/>
        <v>0</v>
      </c>
      <c r="BF86" s="260">
        <f t="shared" si="88"/>
        <v>0</v>
      </c>
      <c r="BG86" s="261">
        <f t="shared" si="88"/>
        <v>0</v>
      </c>
      <c r="BH86" s="104">
        <f t="shared" si="88"/>
        <v>317870883</v>
      </c>
      <c r="BI86" s="264">
        <f t="shared" si="88"/>
        <v>2287313</v>
      </c>
      <c r="BJ86" s="265">
        <f t="shared" si="88"/>
        <v>320158196</v>
      </c>
      <c r="BK86" s="104">
        <f t="shared" si="88"/>
        <v>6116376</v>
      </c>
      <c r="BL86" s="260">
        <f t="shared" si="88"/>
        <v>0</v>
      </c>
      <c r="BM86" s="265">
        <f t="shared" si="88"/>
        <v>6116376</v>
      </c>
      <c r="BN86" s="267">
        <f t="shared" si="88"/>
        <v>326274572</v>
      </c>
      <c r="BO86" s="155">
        <f t="shared" si="66"/>
        <v>6116376</v>
      </c>
      <c r="BQ86" s="156">
        <f t="shared" si="64"/>
        <v>0</v>
      </c>
    </row>
    <row r="87" spans="1:69" ht="32.25" customHeight="1">
      <c r="A87" s="388"/>
      <c r="B87" s="389"/>
      <c r="C87" s="389"/>
      <c r="D87" s="396" t="s">
        <v>40</v>
      </c>
      <c r="E87" s="397"/>
      <c r="F87" s="104">
        <f t="shared" ref="F87:AK87" si="89">F15+F72+F75+F78+F52+F55+F58+F36</f>
        <v>265104317</v>
      </c>
      <c r="G87" s="260">
        <f t="shared" si="89"/>
        <v>-59582</v>
      </c>
      <c r="H87" s="265">
        <f t="shared" si="89"/>
        <v>265044735</v>
      </c>
      <c r="I87" s="259">
        <f t="shared" si="89"/>
        <v>0</v>
      </c>
      <c r="J87" s="260">
        <f t="shared" si="89"/>
        <v>0</v>
      </c>
      <c r="K87" s="260">
        <f t="shared" si="89"/>
        <v>0</v>
      </c>
      <c r="L87" s="260">
        <f t="shared" si="89"/>
        <v>0</v>
      </c>
      <c r="M87" s="260">
        <f t="shared" si="89"/>
        <v>0</v>
      </c>
      <c r="N87" s="260">
        <f t="shared" si="89"/>
        <v>0</v>
      </c>
      <c r="O87" s="260">
        <f t="shared" si="89"/>
        <v>0</v>
      </c>
      <c r="P87" s="260">
        <f t="shared" si="89"/>
        <v>0</v>
      </c>
      <c r="Q87" s="260">
        <f t="shared" si="89"/>
        <v>0</v>
      </c>
      <c r="R87" s="260">
        <f t="shared" si="89"/>
        <v>0</v>
      </c>
      <c r="S87" s="260">
        <f t="shared" si="89"/>
        <v>0</v>
      </c>
      <c r="T87" s="261">
        <f t="shared" si="89"/>
        <v>0</v>
      </c>
      <c r="U87" s="104">
        <f t="shared" si="89"/>
        <v>31201850</v>
      </c>
      <c r="V87" s="260">
        <f t="shared" si="89"/>
        <v>-15225382</v>
      </c>
      <c r="W87" s="265">
        <f t="shared" si="89"/>
        <v>15976468</v>
      </c>
      <c r="X87" s="104">
        <f t="shared" si="89"/>
        <v>39932111</v>
      </c>
      <c r="Y87" s="260">
        <f t="shared" si="89"/>
        <v>13108774</v>
      </c>
      <c r="Z87" s="265">
        <f t="shared" si="89"/>
        <v>53040885</v>
      </c>
      <c r="AA87" s="104">
        <f t="shared" si="89"/>
        <v>47958946</v>
      </c>
      <c r="AB87" s="260">
        <f t="shared" si="89"/>
        <v>2057026</v>
      </c>
      <c r="AC87" s="265">
        <f t="shared" si="89"/>
        <v>50015972</v>
      </c>
      <c r="AD87" s="104">
        <f t="shared" si="89"/>
        <v>48400000</v>
      </c>
      <c r="AE87" s="260">
        <f t="shared" si="89"/>
        <v>0</v>
      </c>
      <c r="AF87" s="265">
        <f t="shared" si="89"/>
        <v>48400000</v>
      </c>
      <c r="AG87" s="104">
        <f t="shared" si="89"/>
        <v>32456000</v>
      </c>
      <c r="AH87" s="260">
        <f t="shared" si="89"/>
        <v>0</v>
      </c>
      <c r="AI87" s="265">
        <f t="shared" si="89"/>
        <v>32456000</v>
      </c>
      <c r="AJ87" s="104">
        <f t="shared" si="89"/>
        <v>0</v>
      </c>
      <c r="AK87" s="260">
        <f t="shared" si="89"/>
        <v>0</v>
      </c>
      <c r="AL87" s="265">
        <f t="shared" ref="AL87:BN87" si="90">AL15+AL72+AL75+AL78+AL52+AL55+AL58+AL36</f>
        <v>0</v>
      </c>
      <c r="AM87" s="104">
        <f t="shared" si="90"/>
        <v>0</v>
      </c>
      <c r="AN87" s="260">
        <f t="shared" si="90"/>
        <v>0</v>
      </c>
      <c r="AO87" s="265">
        <f t="shared" si="90"/>
        <v>0</v>
      </c>
      <c r="AP87" s="104">
        <f t="shared" si="90"/>
        <v>0</v>
      </c>
      <c r="AQ87" s="260">
        <f t="shared" si="90"/>
        <v>0</v>
      </c>
      <c r="AR87" s="265">
        <f t="shared" si="90"/>
        <v>0</v>
      </c>
      <c r="AS87" s="259">
        <f t="shared" si="90"/>
        <v>0</v>
      </c>
      <c r="AT87" s="260">
        <f t="shared" si="90"/>
        <v>0</v>
      </c>
      <c r="AU87" s="260">
        <f t="shared" si="90"/>
        <v>0</v>
      </c>
      <c r="AV87" s="260">
        <f t="shared" si="90"/>
        <v>0</v>
      </c>
      <c r="AW87" s="260">
        <f t="shared" si="90"/>
        <v>0</v>
      </c>
      <c r="AX87" s="260">
        <f t="shared" si="90"/>
        <v>0</v>
      </c>
      <c r="AY87" s="260">
        <f t="shared" si="90"/>
        <v>0</v>
      </c>
      <c r="AZ87" s="260">
        <f t="shared" si="90"/>
        <v>0</v>
      </c>
      <c r="BA87" s="260">
        <f t="shared" si="90"/>
        <v>0</v>
      </c>
      <c r="BB87" s="260">
        <f t="shared" si="90"/>
        <v>0</v>
      </c>
      <c r="BC87" s="260">
        <f t="shared" si="90"/>
        <v>0</v>
      </c>
      <c r="BD87" s="260">
        <f t="shared" si="90"/>
        <v>0</v>
      </c>
      <c r="BE87" s="260">
        <f t="shared" si="90"/>
        <v>0</v>
      </c>
      <c r="BF87" s="260">
        <f t="shared" si="90"/>
        <v>0</v>
      </c>
      <c r="BG87" s="261">
        <f t="shared" si="90"/>
        <v>0</v>
      </c>
      <c r="BH87" s="104">
        <f t="shared" si="90"/>
        <v>199948907</v>
      </c>
      <c r="BI87" s="260">
        <f t="shared" si="90"/>
        <v>-59582</v>
      </c>
      <c r="BJ87" s="265">
        <f t="shared" si="90"/>
        <v>199889325</v>
      </c>
      <c r="BK87" s="104">
        <f t="shared" si="90"/>
        <v>65155410</v>
      </c>
      <c r="BL87" s="260">
        <f t="shared" si="90"/>
        <v>0</v>
      </c>
      <c r="BM87" s="265">
        <f t="shared" si="90"/>
        <v>65155410</v>
      </c>
      <c r="BN87" s="267">
        <f t="shared" si="90"/>
        <v>265044735</v>
      </c>
      <c r="BO87" s="155">
        <f t="shared" si="66"/>
        <v>65155410</v>
      </c>
      <c r="BQ87" s="156">
        <f t="shared" si="64"/>
        <v>0</v>
      </c>
    </row>
    <row r="88" spans="1:69" ht="32.25" customHeight="1">
      <c r="A88" s="388"/>
      <c r="B88" s="389"/>
      <c r="C88" s="389"/>
      <c r="D88" s="396" t="s">
        <v>43</v>
      </c>
      <c r="E88" s="397"/>
      <c r="F88" s="104">
        <f t="shared" ref="F88:AK88" si="91">F9+F43</f>
        <v>7376993</v>
      </c>
      <c r="G88" s="260">
        <f t="shared" si="91"/>
        <v>200000</v>
      </c>
      <c r="H88" s="265">
        <f t="shared" si="91"/>
        <v>7576993</v>
      </c>
      <c r="I88" s="259">
        <f t="shared" si="91"/>
        <v>0</v>
      </c>
      <c r="J88" s="260">
        <f t="shared" si="91"/>
        <v>0</v>
      </c>
      <c r="K88" s="260">
        <f t="shared" si="91"/>
        <v>0</v>
      </c>
      <c r="L88" s="260">
        <f t="shared" si="91"/>
        <v>0</v>
      </c>
      <c r="M88" s="260">
        <f t="shared" si="91"/>
        <v>0</v>
      </c>
      <c r="N88" s="260">
        <f t="shared" si="91"/>
        <v>0</v>
      </c>
      <c r="O88" s="260">
        <f t="shared" si="91"/>
        <v>0</v>
      </c>
      <c r="P88" s="260">
        <f t="shared" si="91"/>
        <v>0</v>
      </c>
      <c r="Q88" s="260">
        <f t="shared" si="91"/>
        <v>0</v>
      </c>
      <c r="R88" s="260">
        <f t="shared" si="91"/>
        <v>0</v>
      </c>
      <c r="S88" s="260">
        <f t="shared" si="91"/>
        <v>0</v>
      </c>
      <c r="T88" s="261">
        <f t="shared" si="91"/>
        <v>0</v>
      </c>
      <c r="U88" s="104">
        <f t="shared" si="91"/>
        <v>6208110</v>
      </c>
      <c r="V88" s="260">
        <f t="shared" si="91"/>
        <v>0</v>
      </c>
      <c r="W88" s="265">
        <f t="shared" si="91"/>
        <v>6208110</v>
      </c>
      <c r="X88" s="104">
        <f t="shared" si="91"/>
        <v>794250</v>
      </c>
      <c r="Y88" s="260">
        <f t="shared" si="91"/>
        <v>200000</v>
      </c>
      <c r="Z88" s="265">
        <f t="shared" si="91"/>
        <v>994250</v>
      </c>
      <c r="AA88" s="104">
        <f t="shared" si="91"/>
        <v>0</v>
      </c>
      <c r="AB88" s="260">
        <f t="shared" si="91"/>
        <v>0</v>
      </c>
      <c r="AC88" s="265">
        <f t="shared" si="91"/>
        <v>0</v>
      </c>
      <c r="AD88" s="104">
        <f t="shared" si="91"/>
        <v>0</v>
      </c>
      <c r="AE88" s="260">
        <f t="shared" si="91"/>
        <v>0</v>
      </c>
      <c r="AF88" s="265">
        <f t="shared" si="91"/>
        <v>0</v>
      </c>
      <c r="AG88" s="104">
        <f t="shared" si="91"/>
        <v>0</v>
      </c>
      <c r="AH88" s="260">
        <f t="shared" si="91"/>
        <v>0</v>
      </c>
      <c r="AI88" s="265">
        <f t="shared" si="91"/>
        <v>0</v>
      </c>
      <c r="AJ88" s="104">
        <f t="shared" si="91"/>
        <v>0</v>
      </c>
      <c r="AK88" s="260">
        <f t="shared" si="91"/>
        <v>0</v>
      </c>
      <c r="AL88" s="265">
        <f t="shared" ref="AL88:BN88" si="92">AL9+AL43</f>
        <v>0</v>
      </c>
      <c r="AM88" s="104">
        <f t="shared" si="92"/>
        <v>0</v>
      </c>
      <c r="AN88" s="260">
        <f t="shared" si="92"/>
        <v>0</v>
      </c>
      <c r="AO88" s="265">
        <f t="shared" si="92"/>
        <v>0</v>
      </c>
      <c r="AP88" s="104">
        <f t="shared" si="92"/>
        <v>0</v>
      </c>
      <c r="AQ88" s="260">
        <f t="shared" si="92"/>
        <v>0</v>
      </c>
      <c r="AR88" s="265">
        <f t="shared" si="92"/>
        <v>0</v>
      </c>
      <c r="AS88" s="259">
        <f t="shared" si="92"/>
        <v>0</v>
      </c>
      <c r="AT88" s="260">
        <f t="shared" si="92"/>
        <v>0</v>
      </c>
      <c r="AU88" s="260">
        <f t="shared" si="92"/>
        <v>0</v>
      </c>
      <c r="AV88" s="260">
        <f t="shared" si="92"/>
        <v>0</v>
      </c>
      <c r="AW88" s="260">
        <f t="shared" si="92"/>
        <v>0</v>
      </c>
      <c r="AX88" s="260">
        <f t="shared" si="92"/>
        <v>0</v>
      </c>
      <c r="AY88" s="260">
        <f t="shared" si="92"/>
        <v>0</v>
      </c>
      <c r="AZ88" s="260">
        <f t="shared" si="92"/>
        <v>0</v>
      </c>
      <c r="BA88" s="260">
        <f t="shared" si="92"/>
        <v>0</v>
      </c>
      <c r="BB88" s="260">
        <f t="shared" si="92"/>
        <v>0</v>
      </c>
      <c r="BC88" s="260">
        <f t="shared" si="92"/>
        <v>0</v>
      </c>
      <c r="BD88" s="260">
        <f t="shared" si="92"/>
        <v>0</v>
      </c>
      <c r="BE88" s="260">
        <f t="shared" si="92"/>
        <v>0</v>
      </c>
      <c r="BF88" s="260">
        <f t="shared" si="92"/>
        <v>0</v>
      </c>
      <c r="BG88" s="261">
        <f t="shared" si="92"/>
        <v>0</v>
      </c>
      <c r="BH88" s="104">
        <f t="shared" si="92"/>
        <v>7002360</v>
      </c>
      <c r="BI88" s="260">
        <f t="shared" si="92"/>
        <v>200000</v>
      </c>
      <c r="BJ88" s="265">
        <f t="shared" si="92"/>
        <v>7202360</v>
      </c>
      <c r="BK88" s="104">
        <f t="shared" si="92"/>
        <v>374633</v>
      </c>
      <c r="BL88" s="260">
        <f t="shared" si="92"/>
        <v>0</v>
      </c>
      <c r="BM88" s="265">
        <f t="shared" si="92"/>
        <v>374633</v>
      </c>
      <c r="BN88" s="267">
        <f t="shared" si="92"/>
        <v>7576993</v>
      </c>
      <c r="BO88" s="155">
        <f t="shared" si="66"/>
        <v>374633</v>
      </c>
      <c r="BQ88" s="156">
        <f t="shared" si="64"/>
        <v>0</v>
      </c>
    </row>
    <row r="89" spans="1:69" ht="32.25" customHeight="1" thickBot="1">
      <c r="A89" s="390"/>
      <c r="B89" s="391"/>
      <c r="C89" s="391"/>
      <c r="D89" s="398" t="s">
        <v>47</v>
      </c>
      <c r="E89" s="399"/>
      <c r="F89" s="105">
        <f t="shared" ref="F89:AK89" si="93">F7+F10+F18+F73+F75+F27+F78+F44+F50+F47+F53+F56+F59+F39</f>
        <v>766273750</v>
      </c>
      <c r="G89" s="269">
        <f t="shared" si="93"/>
        <v>5902665</v>
      </c>
      <c r="H89" s="270">
        <f t="shared" si="93"/>
        <v>772176415</v>
      </c>
      <c r="I89" s="271">
        <f t="shared" si="93"/>
        <v>0</v>
      </c>
      <c r="J89" s="272">
        <f t="shared" si="93"/>
        <v>0</v>
      </c>
      <c r="K89" s="272">
        <f t="shared" si="93"/>
        <v>0</v>
      </c>
      <c r="L89" s="272">
        <f t="shared" si="93"/>
        <v>0</v>
      </c>
      <c r="M89" s="272">
        <f t="shared" si="93"/>
        <v>0</v>
      </c>
      <c r="N89" s="272">
        <f t="shared" si="93"/>
        <v>0</v>
      </c>
      <c r="O89" s="272">
        <f t="shared" si="93"/>
        <v>0</v>
      </c>
      <c r="P89" s="272">
        <f t="shared" si="93"/>
        <v>0</v>
      </c>
      <c r="Q89" s="272">
        <f t="shared" si="93"/>
        <v>0</v>
      </c>
      <c r="R89" s="272">
        <f t="shared" si="93"/>
        <v>0</v>
      </c>
      <c r="S89" s="272">
        <f t="shared" si="93"/>
        <v>0</v>
      </c>
      <c r="T89" s="273">
        <f t="shared" si="93"/>
        <v>0</v>
      </c>
      <c r="U89" s="276">
        <f t="shared" si="93"/>
        <v>197723881</v>
      </c>
      <c r="V89" s="277">
        <f t="shared" si="93"/>
        <v>-79459930</v>
      </c>
      <c r="W89" s="278">
        <f t="shared" si="93"/>
        <v>118263951</v>
      </c>
      <c r="X89" s="276">
        <f t="shared" si="93"/>
        <v>261710432</v>
      </c>
      <c r="Y89" s="277">
        <f t="shared" si="93"/>
        <v>80845046</v>
      </c>
      <c r="Z89" s="278">
        <f t="shared" si="93"/>
        <v>342555478</v>
      </c>
      <c r="AA89" s="276">
        <f t="shared" si="93"/>
        <v>90911100</v>
      </c>
      <c r="AB89" s="277">
        <f t="shared" si="93"/>
        <v>4517549</v>
      </c>
      <c r="AC89" s="278">
        <f t="shared" si="93"/>
        <v>95428649</v>
      </c>
      <c r="AD89" s="276">
        <f t="shared" si="93"/>
        <v>86000000</v>
      </c>
      <c r="AE89" s="277">
        <f t="shared" si="93"/>
        <v>0</v>
      </c>
      <c r="AF89" s="278">
        <f t="shared" si="93"/>
        <v>86000000</v>
      </c>
      <c r="AG89" s="276">
        <f t="shared" si="93"/>
        <v>57080000</v>
      </c>
      <c r="AH89" s="277">
        <f t="shared" si="93"/>
        <v>0</v>
      </c>
      <c r="AI89" s="278">
        <f t="shared" si="93"/>
        <v>57080000</v>
      </c>
      <c r="AJ89" s="276">
        <f t="shared" si="93"/>
        <v>0</v>
      </c>
      <c r="AK89" s="277">
        <f t="shared" si="93"/>
        <v>0</v>
      </c>
      <c r="AL89" s="278">
        <f t="shared" ref="AL89:BN89" si="94">AL7+AL10+AL18+AL73+AL75+AL27+AL78+AL44+AL50+AL47+AL53+AL56+AL59+AL39</f>
        <v>0</v>
      </c>
      <c r="AM89" s="105">
        <f t="shared" si="94"/>
        <v>0</v>
      </c>
      <c r="AN89" s="269">
        <f t="shared" si="94"/>
        <v>0</v>
      </c>
      <c r="AO89" s="270">
        <f t="shared" si="94"/>
        <v>0</v>
      </c>
      <c r="AP89" s="105">
        <f t="shared" si="94"/>
        <v>0</v>
      </c>
      <c r="AQ89" s="269">
        <f t="shared" si="94"/>
        <v>0</v>
      </c>
      <c r="AR89" s="270">
        <f t="shared" si="94"/>
        <v>0</v>
      </c>
      <c r="AS89" s="271">
        <f t="shared" si="94"/>
        <v>0</v>
      </c>
      <c r="AT89" s="272">
        <f t="shared" si="94"/>
        <v>0</v>
      </c>
      <c r="AU89" s="272">
        <f t="shared" si="94"/>
        <v>0</v>
      </c>
      <c r="AV89" s="272">
        <f t="shared" si="94"/>
        <v>0</v>
      </c>
      <c r="AW89" s="272">
        <f t="shared" si="94"/>
        <v>0</v>
      </c>
      <c r="AX89" s="272">
        <f t="shared" si="94"/>
        <v>0</v>
      </c>
      <c r="AY89" s="272">
        <f t="shared" si="94"/>
        <v>0</v>
      </c>
      <c r="AZ89" s="272">
        <f t="shared" si="94"/>
        <v>0</v>
      </c>
      <c r="BA89" s="272">
        <f t="shared" si="94"/>
        <v>0</v>
      </c>
      <c r="BB89" s="272">
        <f t="shared" si="94"/>
        <v>0</v>
      </c>
      <c r="BC89" s="272">
        <f t="shared" si="94"/>
        <v>0</v>
      </c>
      <c r="BD89" s="272">
        <f t="shared" si="94"/>
        <v>0</v>
      </c>
      <c r="BE89" s="272">
        <f t="shared" si="94"/>
        <v>0</v>
      </c>
      <c r="BF89" s="272">
        <f t="shared" si="94"/>
        <v>0</v>
      </c>
      <c r="BG89" s="273">
        <f t="shared" si="94"/>
        <v>0</v>
      </c>
      <c r="BH89" s="276">
        <f t="shared" si="94"/>
        <v>693425413</v>
      </c>
      <c r="BI89" s="277">
        <f t="shared" si="94"/>
        <v>5902665</v>
      </c>
      <c r="BJ89" s="278">
        <f t="shared" si="94"/>
        <v>699328078</v>
      </c>
      <c r="BK89" s="276">
        <f t="shared" si="94"/>
        <v>72848337</v>
      </c>
      <c r="BL89" s="277">
        <f t="shared" si="94"/>
        <v>0</v>
      </c>
      <c r="BM89" s="278">
        <f t="shared" si="94"/>
        <v>72848337</v>
      </c>
      <c r="BN89" s="275">
        <f t="shared" si="94"/>
        <v>772176415</v>
      </c>
      <c r="BO89" s="155">
        <f t="shared" si="66"/>
        <v>72848337</v>
      </c>
      <c r="BQ89" s="156">
        <f t="shared" si="64"/>
        <v>0</v>
      </c>
    </row>
    <row r="90" spans="1:69" ht="32.25" customHeight="1">
      <c r="A90" s="388" t="s">
        <v>49</v>
      </c>
      <c r="B90" s="389"/>
      <c r="C90" s="389"/>
      <c r="D90" s="392" t="s">
        <v>39</v>
      </c>
      <c r="E90" s="393"/>
      <c r="F90" s="106">
        <f>F80+F85</f>
        <v>195238761</v>
      </c>
      <c r="G90" s="257">
        <f t="shared" ref="G90:BN90" si="95">G80+G85</f>
        <v>3644938</v>
      </c>
      <c r="H90" s="258">
        <f t="shared" si="95"/>
        <v>198883699</v>
      </c>
      <c r="I90" s="259">
        <f t="shared" si="95"/>
        <v>0</v>
      </c>
      <c r="J90" s="260">
        <f t="shared" si="95"/>
        <v>0</v>
      </c>
      <c r="K90" s="260">
        <f t="shared" si="95"/>
        <v>0</v>
      </c>
      <c r="L90" s="260">
        <f t="shared" si="95"/>
        <v>0</v>
      </c>
      <c r="M90" s="260">
        <f t="shared" si="95"/>
        <v>0</v>
      </c>
      <c r="N90" s="260">
        <f t="shared" si="95"/>
        <v>0</v>
      </c>
      <c r="O90" s="260">
        <f t="shared" si="95"/>
        <v>0</v>
      </c>
      <c r="P90" s="260">
        <f t="shared" si="95"/>
        <v>0</v>
      </c>
      <c r="Q90" s="260">
        <f t="shared" si="95"/>
        <v>0</v>
      </c>
      <c r="R90" s="260">
        <f t="shared" si="95"/>
        <v>0</v>
      </c>
      <c r="S90" s="260">
        <f t="shared" si="95"/>
        <v>0</v>
      </c>
      <c r="T90" s="261">
        <f t="shared" si="95"/>
        <v>0</v>
      </c>
      <c r="U90" s="106">
        <f t="shared" si="95"/>
        <v>93256761</v>
      </c>
      <c r="V90" s="257">
        <f t="shared" si="95"/>
        <v>-33730290</v>
      </c>
      <c r="W90" s="279">
        <f t="shared" si="95"/>
        <v>59526471</v>
      </c>
      <c r="X90" s="106">
        <f t="shared" si="95"/>
        <v>100772862</v>
      </c>
      <c r="Y90" s="257">
        <f t="shared" si="95"/>
        <v>37375228</v>
      </c>
      <c r="Z90" s="279">
        <f t="shared" si="95"/>
        <v>138148090</v>
      </c>
      <c r="AA90" s="106">
        <f t="shared" si="95"/>
        <v>0</v>
      </c>
      <c r="AB90" s="257">
        <f t="shared" si="95"/>
        <v>0</v>
      </c>
      <c r="AC90" s="279">
        <f t="shared" si="95"/>
        <v>0</v>
      </c>
      <c r="AD90" s="106">
        <f t="shared" si="95"/>
        <v>0</v>
      </c>
      <c r="AE90" s="257">
        <f t="shared" si="95"/>
        <v>0</v>
      </c>
      <c r="AF90" s="279">
        <f t="shared" si="95"/>
        <v>0</v>
      </c>
      <c r="AG90" s="106">
        <f t="shared" si="95"/>
        <v>0</v>
      </c>
      <c r="AH90" s="257">
        <f t="shared" si="95"/>
        <v>0</v>
      </c>
      <c r="AI90" s="279">
        <f t="shared" si="95"/>
        <v>0</v>
      </c>
      <c r="AJ90" s="106">
        <f t="shared" si="95"/>
        <v>0</v>
      </c>
      <c r="AK90" s="257">
        <f t="shared" si="95"/>
        <v>0</v>
      </c>
      <c r="AL90" s="258">
        <f t="shared" si="95"/>
        <v>0</v>
      </c>
      <c r="AM90" s="262">
        <f t="shared" si="95"/>
        <v>0</v>
      </c>
      <c r="AN90" s="257">
        <f t="shared" si="95"/>
        <v>0</v>
      </c>
      <c r="AO90" s="258">
        <f t="shared" si="95"/>
        <v>0</v>
      </c>
      <c r="AP90" s="106">
        <f t="shared" si="95"/>
        <v>0</v>
      </c>
      <c r="AQ90" s="257">
        <f t="shared" si="95"/>
        <v>0</v>
      </c>
      <c r="AR90" s="258">
        <f t="shared" si="95"/>
        <v>0</v>
      </c>
      <c r="AS90" s="259">
        <f t="shared" si="95"/>
        <v>0</v>
      </c>
      <c r="AT90" s="260">
        <f t="shared" si="95"/>
        <v>0</v>
      </c>
      <c r="AU90" s="260">
        <f t="shared" si="95"/>
        <v>0</v>
      </c>
      <c r="AV90" s="260">
        <f t="shared" si="95"/>
        <v>0</v>
      </c>
      <c r="AW90" s="260">
        <f t="shared" si="95"/>
        <v>0</v>
      </c>
      <c r="AX90" s="260">
        <f t="shared" si="95"/>
        <v>0</v>
      </c>
      <c r="AY90" s="260">
        <f t="shared" si="95"/>
        <v>0</v>
      </c>
      <c r="AZ90" s="260">
        <f t="shared" si="95"/>
        <v>0</v>
      </c>
      <c r="BA90" s="260">
        <f t="shared" si="95"/>
        <v>0</v>
      </c>
      <c r="BB90" s="260">
        <f t="shared" si="95"/>
        <v>0</v>
      </c>
      <c r="BC90" s="260">
        <f t="shared" si="95"/>
        <v>0</v>
      </c>
      <c r="BD90" s="260">
        <f t="shared" si="95"/>
        <v>0</v>
      </c>
      <c r="BE90" s="260">
        <f t="shared" si="95"/>
        <v>0</v>
      </c>
      <c r="BF90" s="260">
        <f t="shared" si="95"/>
        <v>0</v>
      </c>
      <c r="BG90" s="261">
        <f t="shared" si="95"/>
        <v>0</v>
      </c>
      <c r="BH90" s="106">
        <f t="shared" si="95"/>
        <v>194029623</v>
      </c>
      <c r="BI90" s="257">
        <f t="shared" si="95"/>
        <v>3644938</v>
      </c>
      <c r="BJ90" s="279">
        <f t="shared" si="95"/>
        <v>197674561</v>
      </c>
      <c r="BK90" s="106">
        <f t="shared" si="95"/>
        <v>1209138</v>
      </c>
      <c r="BL90" s="257">
        <f t="shared" si="95"/>
        <v>0</v>
      </c>
      <c r="BM90" s="258">
        <f t="shared" si="95"/>
        <v>1209138</v>
      </c>
      <c r="BN90" s="263">
        <f t="shared" si="95"/>
        <v>198883699</v>
      </c>
      <c r="BO90" s="155">
        <f t="shared" si="66"/>
        <v>1209138</v>
      </c>
      <c r="BQ90" s="156">
        <f t="shared" si="64"/>
        <v>0</v>
      </c>
    </row>
    <row r="91" spans="1:69" ht="32.25" customHeight="1">
      <c r="A91" s="388"/>
      <c r="B91" s="389"/>
      <c r="C91" s="389"/>
      <c r="D91" s="394" t="s">
        <v>37</v>
      </c>
      <c r="E91" s="395"/>
      <c r="F91" s="104">
        <f>F81+F86</f>
        <v>767256091</v>
      </c>
      <c r="G91" s="264">
        <f t="shared" ref="G91:BN91" si="96">G81+G86</f>
        <v>-5064869</v>
      </c>
      <c r="H91" s="265">
        <f t="shared" si="96"/>
        <v>762191222</v>
      </c>
      <c r="I91" s="259">
        <f t="shared" si="96"/>
        <v>0</v>
      </c>
      <c r="J91" s="260">
        <f t="shared" si="96"/>
        <v>0</v>
      </c>
      <c r="K91" s="260">
        <f t="shared" si="96"/>
        <v>0</v>
      </c>
      <c r="L91" s="260">
        <f t="shared" si="96"/>
        <v>0</v>
      </c>
      <c r="M91" s="260">
        <f t="shared" si="96"/>
        <v>0</v>
      </c>
      <c r="N91" s="260">
        <f t="shared" si="96"/>
        <v>0</v>
      </c>
      <c r="O91" s="260">
        <f t="shared" si="96"/>
        <v>0</v>
      </c>
      <c r="P91" s="260">
        <f t="shared" si="96"/>
        <v>0</v>
      </c>
      <c r="Q91" s="260">
        <f t="shared" si="96"/>
        <v>0</v>
      </c>
      <c r="R91" s="260">
        <f t="shared" si="96"/>
        <v>0</v>
      </c>
      <c r="S91" s="260">
        <f t="shared" si="96"/>
        <v>0</v>
      </c>
      <c r="T91" s="261">
        <f t="shared" si="96"/>
        <v>0</v>
      </c>
      <c r="U91" s="104">
        <f t="shared" si="96"/>
        <v>158364479</v>
      </c>
      <c r="V91" s="264">
        <f t="shared" si="96"/>
        <v>-42732104</v>
      </c>
      <c r="W91" s="261">
        <f t="shared" si="96"/>
        <v>115632375</v>
      </c>
      <c r="X91" s="104">
        <f t="shared" si="96"/>
        <v>230615948</v>
      </c>
      <c r="Y91" s="264">
        <f t="shared" si="96"/>
        <v>35206712</v>
      </c>
      <c r="Z91" s="261">
        <f t="shared" si="96"/>
        <v>265822660</v>
      </c>
      <c r="AA91" s="104">
        <f t="shared" si="96"/>
        <v>122727899</v>
      </c>
      <c r="AB91" s="264">
        <f t="shared" si="96"/>
        <v>2460523</v>
      </c>
      <c r="AC91" s="261">
        <f t="shared" si="96"/>
        <v>125188422</v>
      </c>
      <c r="AD91" s="104">
        <f t="shared" si="96"/>
        <v>110797235</v>
      </c>
      <c r="AE91" s="266">
        <f t="shared" si="96"/>
        <v>0</v>
      </c>
      <c r="AF91" s="261">
        <f t="shared" si="96"/>
        <v>110797235</v>
      </c>
      <c r="AG91" s="104">
        <f t="shared" si="96"/>
        <v>29548750</v>
      </c>
      <c r="AH91" s="266">
        <f t="shared" si="96"/>
        <v>0</v>
      </c>
      <c r="AI91" s="261">
        <f t="shared" si="96"/>
        <v>29548750</v>
      </c>
      <c r="AJ91" s="104">
        <f t="shared" si="96"/>
        <v>4744667</v>
      </c>
      <c r="AK91" s="266">
        <f t="shared" si="96"/>
        <v>0</v>
      </c>
      <c r="AL91" s="265">
        <f t="shared" si="96"/>
        <v>4744667</v>
      </c>
      <c r="AM91" s="259">
        <f t="shared" si="96"/>
        <v>0</v>
      </c>
      <c r="AN91" s="260">
        <f t="shared" si="96"/>
        <v>0</v>
      </c>
      <c r="AO91" s="265">
        <f t="shared" si="96"/>
        <v>0</v>
      </c>
      <c r="AP91" s="104">
        <f t="shared" si="96"/>
        <v>0</v>
      </c>
      <c r="AQ91" s="260">
        <f t="shared" si="96"/>
        <v>0</v>
      </c>
      <c r="AR91" s="265">
        <f t="shared" si="96"/>
        <v>0</v>
      </c>
      <c r="AS91" s="259">
        <f t="shared" si="96"/>
        <v>0</v>
      </c>
      <c r="AT91" s="260">
        <f t="shared" si="96"/>
        <v>0</v>
      </c>
      <c r="AU91" s="260">
        <f t="shared" si="96"/>
        <v>0</v>
      </c>
      <c r="AV91" s="260">
        <f t="shared" si="96"/>
        <v>0</v>
      </c>
      <c r="AW91" s="260">
        <f t="shared" si="96"/>
        <v>0</v>
      </c>
      <c r="AX91" s="260">
        <f t="shared" si="96"/>
        <v>0</v>
      </c>
      <c r="AY91" s="260">
        <f t="shared" si="96"/>
        <v>0</v>
      </c>
      <c r="AZ91" s="260">
        <f t="shared" si="96"/>
        <v>0</v>
      </c>
      <c r="BA91" s="260">
        <f t="shared" si="96"/>
        <v>0</v>
      </c>
      <c r="BB91" s="260">
        <f t="shared" si="96"/>
        <v>0</v>
      </c>
      <c r="BC91" s="260">
        <f t="shared" si="96"/>
        <v>0</v>
      </c>
      <c r="BD91" s="260">
        <f t="shared" si="96"/>
        <v>0</v>
      </c>
      <c r="BE91" s="260">
        <f t="shared" si="96"/>
        <v>0</v>
      </c>
      <c r="BF91" s="260">
        <f t="shared" si="96"/>
        <v>0</v>
      </c>
      <c r="BG91" s="261">
        <f t="shared" si="96"/>
        <v>0</v>
      </c>
      <c r="BH91" s="104">
        <f t="shared" si="96"/>
        <v>656798978</v>
      </c>
      <c r="BI91" s="264">
        <f t="shared" si="96"/>
        <v>-5064869</v>
      </c>
      <c r="BJ91" s="261">
        <f t="shared" si="96"/>
        <v>651734109</v>
      </c>
      <c r="BK91" s="104">
        <f t="shared" si="96"/>
        <v>110457113</v>
      </c>
      <c r="BL91" s="260">
        <f t="shared" si="96"/>
        <v>0</v>
      </c>
      <c r="BM91" s="265">
        <f t="shared" si="96"/>
        <v>110457113</v>
      </c>
      <c r="BN91" s="267">
        <f t="shared" si="96"/>
        <v>762191222</v>
      </c>
      <c r="BO91" s="155">
        <f t="shared" si="66"/>
        <v>110457113</v>
      </c>
      <c r="BQ91" s="156">
        <f t="shared" si="64"/>
        <v>0</v>
      </c>
    </row>
    <row r="92" spans="1:69" ht="32.25" customHeight="1">
      <c r="A92" s="388"/>
      <c r="B92" s="389"/>
      <c r="C92" s="389"/>
      <c r="D92" s="396" t="s">
        <v>40</v>
      </c>
      <c r="E92" s="397"/>
      <c r="F92" s="104">
        <f>F82+F87</f>
        <v>770426540</v>
      </c>
      <c r="G92" s="260">
        <f t="shared" ref="G92:BN92" si="97">G82+G87</f>
        <v>5</v>
      </c>
      <c r="H92" s="265">
        <f t="shared" si="97"/>
        <v>770426545</v>
      </c>
      <c r="I92" s="259">
        <f t="shared" si="97"/>
        <v>0</v>
      </c>
      <c r="J92" s="260">
        <f t="shared" si="97"/>
        <v>0</v>
      </c>
      <c r="K92" s="260">
        <f t="shared" si="97"/>
        <v>0</v>
      </c>
      <c r="L92" s="260">
        <f t="shared" si="97"/>
        <v>0</v>
      </c>
      <c r="M92" s="260">
        <f t="shared" si="97"/>
        <v>0</v>
      </c>
      <c r="N92" s="260">
        <f t="shared" si="97"/>
        <v>0</v>
      </c>
      <c r="O92" s="260">
        <f t="shared" si="97"/>
        <v>0</v>
      </c>
      <c r="P92" s="260">
        <f t="shared" si="97"/>
        <v>0</v>
      </c>
      <c r="Q92" s="260">
        <f t="shared" si="97"/>
        <v>0</v>
      </c>
      <c r="R92" s="260">
        <f t="shared" si="97"/>
        <v>0</v>
      </c>
      <c r="S92" s="260">
        <f t="shared" si="97"/>
        <v>0</v>
      </c>
      <c r="T92" s="261">
        <f t="shared" si="97"/>
        <v>0</v>
      </c>
      <c r="U92" s="104">
        <f t="shared" si="97"/>
        <v>105099754</v>
      </c>
      <c r="V92" s="260">
        <f t="shared" si="97"/>
        <v>-17707417</v>
      </c>
      <c r="W92" s="261">
        <f t="shared" si="97"/>
        <v>87392337</v>
      </c>
      <c r="X92" s="104">
        <f t="shared" si="97"/>
        <v>90049664</v>
      </c>
      <c r="Y92" s="260">
        <f t="shared" si="97"/>
        <v>15650396</v>
      </c>
      <c r="Z92" s="261">
        <f t="shared" si="97"/>
        <v>105700060</v>
      </c>
      <c r="AA92" s="104">
        <f t="shared" si="97"/>
        <v>47958946</v>
      </c>
      <c r="AB92" s="260">
        <f t="shared" si="97"/>
        <v>2057026</v>
      </c>
      <c r="AC92" s="280">
        <f t="shared" si="97"/>
        <v>50015972</v>
      </c>
      <c r="AD92" s="67">
        <f t="shared" si="97"/>
        <v>48400000</v>
      </c>
      <c r="AE92" s="75">
        <f t="shared" si="97"/>
        <v>0</v>
      </c>
      <c r="AF92" s="280">
        <f t="shared" si="97"/>
        <v>48400000</v>
      </c>
      <c r="AG92" s="67">
        <f t="shared" si="97"/>
        <v>32456000</v>
      </c>
      <c r="AH92" s="75">
        <f t="shared" si="97"/>
        <v>0</v>
      </c>
      <c r="AI92" s="280">
        <f t="shared" si="97"/>
        <v>32456000</v>
      </c>
      <c r="AJ92" s="104">
        <f t="shared" si="97"/>
        <v>0</v>
      </c>
      <c r="AK92" s="260">
        <f t="shared" si="97"/>
        <v>0</v>
      </c>
      <c r="AL92" s="265">
        <f t="shared" si="97"/>
        <v>0</v>
      </c>
      <c r="AM92" s="259">
        <f t="shared" si="97"/>
        <v>0</v>
      </c>
      <c r="AN92" s="260">
        <f t="shared" si="97"/>
        <v>0</v>
      </c>
      <c r="AO92" s="265">
        <f t="shared" si="97"/>
        <v>0</v>
      </c>
      <c r="AP92" s="104">
        <f t="shared" si="97"/>
        <v>0</v>
      </c>
      <c r="AQ92" s="260">
        <f t="shared" si="97"/>
        <v>0</v>
      </c>
      <c r="AR92" s="265">
        <f t="shared" si="97"/>
        <v>0</v>
      </c>
      <c r="AS92" s="259">
        <f t="shared" si="97"/>
        <v>0</v>
      </c>
      <c r="AT92" s="260">
        <f t="shared" si="97"/>
        <v>0</v>
      </c>
      <c r="AU92" s="260">
        <f t="shared" si="97"/>
        <v>0</v>
      </c>
      <c r="AV92" s="260">
        <f t="shared" si="97"/>
        <v>0</v>
      </c>
      <c r="AW92" s="260">
        <f t="shared" si="97"/>
        <v>0</v>
      </c>
      <c r="AX92" s="260">
        <f t="shared" si="97"/>
        <v>0</v>
      </c>
      <c r="AY92" s="260">
        <f t="shared" si="97"/>
        <v>0</v>
      </c>
      <c r="AZ92" s="260">
        <f t="shared" si="97"/>
        <v>0</v>
      </c>
      <c r="BA92" s="260">
        <f t="shared" si="97"/>
        <v>0</v>
      </c>
      <c r="BB92" s="260">
        <f t="shared" si="97"/>
        <v>0</v>
      </c>
      <c r="BC92" s="260">
        <f t="shared" si="97"/>
        <v>0</v>
      </c>
      <c r="BD92" s="260">
        <f t="shared" si="97"/>
        <v>0</v>
      </c>
      <c r="BE92" s="260">
        <f t="shared" si="97"/>
        <v>0</v>
      </c>
      <c r="BF92" s="260">
        <f t="shared" si="97"/>
        <v>0</v>
      </c>
      <c r="BG92" s="261">
        <f t="shared" si="97"/>
        <v>0</v>
      </c>
      <c r="BH92" s="104">
        <f t="shared" si="97"/>
        <v>323964364</v>
      </c>
      <c r="BI92" s="260">
        <f t="shared" si="97"/>
        <v>5</v>
      </c>
      <c r="BJ92" s="261">
        <f t="shared" si="97"/>
        <v>323964369</v>
      </c>
      <c r="BK92" s="104">
        <f t="shared" si="97"/>
        <v>446462176</v>
      </c>
      <c r="BL92" s="260">
        <f t="shared" si="97"/>
        <v>0</v>
      </c>
      <c r="BM92" s="265">
        <f t="shared" si="97"/>
        <v>446462176</v>
      </c>
      <c r="BN92" s="267">
        <f t="shared" si="97"/>
        <v>770426545</v>
      </c>
      <c r="BO92" s="155">
        <f t="shared" si="66"/>
        <v>446462176</v>
      </c>
      <c r="BQ92" s="156">
        <f t="shared" si="64"/>
        <v>0</v>
      </c>
    </row>
    <row r="93" spans="1:69" ht="32.25" customHeight="1">
      <c r="A93" s="388"/>
      <c r="B93" s="389"/>
      <c r="C93" s="389"/>
      <c r="D93" s="396" t="s">
        <v>43</v>
      </c>
      <c r="E93" s="397"/>
      <c r="F93" s="104">
        <f>F83+F88</f>
        <v>19216665</v>
      </c>
      <c r="G93" s="260">
        <f t="shared" ref="G93:BN93" si="98">G83+G88</f>
        <v>3789145</v>
      </c>
      <c r="H93" s="265">
        <f t="shared" si="98"/>
        <v>23005810</v>
      </c>
      <c r="I93" s="259">
        <f t="shared" si="98"/>
        <v>0</v>
      </c>
      <c r="J93" s="260">
        <f t="shared" si="98"/>
        <v>0</v>
      </c>
      <c r="K93" s="260">
        <f t="shared" si="98"/>
        <v>0</v>
      </c>
      <c r="L93" s="260">
        <f t="shared" si="98"/>
        <v>0</v>
      </c>
      <c r="M93" s="260">
        <f t="shared" si="98"/>
        <v>0</v>
      </c>
      <c r="N93" s="260">
        <f t="shared" si="98"/>
        <v>0</v>
      </c>
      <c r="O93" s="260">
        <f t="shared" si="98"/>
        <v>0</v>
      </c>
      <c r="P93" s="260">
        <f t="shared" si="98"/>
        <v>0</v>
      </c>
      <c r="Q93" s="260">
        <f t="shared" si="98"/>
        <v>0</v>
      </c>
      <c r="R93" s="260">
        <f t="shared" si="98"/>
        <v>0</v>
      </c>
      <c r="S93" s="260">
        <f t="shared" si="98"/>
        <v>0</v>
      </c>
      <c r="T93" s="261">
        <f t="shared" si="98"/>
        <v>0</v>
      </c>
      <c r="U93" s="104">
        <f t="shared" si="98"/>
        <v>10698144</v>
      </c>
      <c r="V93" s="260">
        <f t="shared" si="98"/>
        <v>363008</v>
      </c>
      <c r="W93" s="261">
        <f t="shared" si="98"/>
        <v>11061152</v>
      </c>
      <c r="X93" s="104">
        <f t="shared" si="98"/>
        <v>794250</v>
      </c>
      <c r="Y93" s="260">
        <f t="shared" si="98"/>
        <v>3426137</v>
      </c>
      <c r="Z93" s="261">
        <f t="shared" si="98"/>
        <v>4220387</v>
      </c>
      <c r="AA93" s="104">
        <f t="shared" si="98"/>
        <v>0</v>
      </c>
      <c r="AB93" s="260">
        <f t="shared" si="98"/>
        <v>0</v>
      </c>
      <c r="AC93" s="261">
        <f t="shared" si="98"/>
        <v>0</v>
      </c>
      <c r="AD93" s="104">
        <f t="shared" si="98"/>
        <v>0</v>
      </c>
      <c r="AE93" s="260">
        <f t="shared" si="98"/>
        <v>0</v>
      </c>
      <c r="AF93" s="261">
        <f t="shared" si="98"/>
        <v>0</v>
      </c>
      <c r="AG93" s="104">
        <f t="shared" si="98"/>
        <v>0</v>
      </c>
      <c r="AH93" s="260">
        <f t="shared" si="98"/>
        <v>0</v>
      </c>
      <c r="AI93" s="261">
        <f t="shared" si="98"/>
        <v>0</v>
      </c>
      <c r="AJ93" s="104">
        <f t="shared" si="98"/>
        <v>0</v>
      </c>
      <c r="AK93" s="260">
        <f t="shared" si="98"/>
        <v>0</v>
      </c>
      <c r="AL93" s="265">
        <f t="shared" si="98"/>
        <v>0</v>
      </c>
      <c r="AM93" s="259">
        <f t="shared" si="98"/>
        <v>0</v>
      </c>
      <c r="AN93" s="260">
        <f t="shared" si="98"/>
        <v>0</v>
      </c>
      <c r="AO93" s="265">
        <f t="shared" si="98"/>
        <v>0</v>
      </c>
      <c r="AP93" s="104">
        <f t="shared" si="98"/>
        <v>0</v>
      </c>
      <c r="AQ93" s="260">
        <f t="shared" si="98"/>
        <v>0</v>
      </c>
      <c r="AR93" s="265">
        <f t="shared" si="98"/>
        <v>0</v>
      </c>
      <c r="AS93" s="259">
        <f t="shared" si="98"/>
        <v>0</v>
      </c>
      <c r="AT93" s="260">
        <f t="shared" si="98"/>
        <v>0</v>
      </c>
      <c r="AU93" s="260">
        <f t="shared" si="98"/>
        <v>0</v>
      </c>
      <c r="AV93" s="260">
        <f t="shared" si="98"/>
        <v>0</v>
      </c>
      <c r="AW93" s="260">
        <f t="shared" si="98"/>
        <v>0</v>
      </c>
      <c r="AX93" s="260">
        <f t="shared" si="98"/>
        <v>0</v>
      </c>
      <c r="AY93" s="260">
        <f t="shared" si="98"/>
        <v>0</v>
      </c>
      <c r="AZ93" s="260">
        <f t="shared" si="98"/>
        <v>0</v>
      </c>
      <c r="BA93" s="260">
        <f t="shared" si="98"/>
        <v>0</v>
      </c>
      <c r="BB93" s="260">
        <f t="shared" si="98"/>
        <v>0</v>
      </c>
      <c r="BC93" s="260">
        <f t="shared" si="98"/>
        <v>0</v>
      </c>
      <c r="BD93" s="260">
        <f t="shared" si="98"/>
        <v>0</v>
      </c>
      <c r="BE93" s="260">
        <f t="shared" si="98"/>
        <v>0</v>
      </c>
      <c r="BF93" s="260">
        <f t="shared" si="98"/>
        <v>0</v>
      </c>
      <c r="BG93" s="261">
        <f t="shared" si="98"/>
        <v>0</v>
      </c>
      <c r="BH93" s="104">
        <f t="shared" si="98"/>
        <v>11492394</v>
      </c>
      <c r="BI93" s="260">
        <f t="shared" si="98"/>
        <v>3789145</v>
      </c>
      <c r="BJ93" s="261">
        <f t="shared" si="98"/>
        <v>15281539</v>
      </c>
      <c r="BK93" s="104">
        <f t="shared" si="98"/>
        <v>7724271</v>
      </c>
      <c r="BL93" s="260">
        <f t="shared" si="98"/>
        <v>0</v>
      </c>
      <c r="BM93" s="265">
        <f t="shared" si="98"/>
        <v>7724271</v>
      </c>
      <c r="BN93" s="267">
        <f t="shared" si="98"/>
        <v>23005810</v>
      </c>
      <c r="BO93" s="155">
        <f t="shared" si="66"/>
        <v>7724271</v>
      </c>
      <c r="BQ93" s="156">
        <f t="shared" si="64"/>
        <v>0</v>
      </c>
    </row>
    <row r="94" spans="1:69" ht="32.25" customHeight="1" thickBot="1">
      <c r="A94" s="390"/>
      <c r="B94" s="391"/>
      <c r="C94" s="391"/>
      <c r="D94" s="398" t="s">
        <v>47</v>
      </c>
      <c r="E94" s="399"/>
      <c r="F94" s="105">
        <f t="shared" ref="F94:AK94" si="99">F7+F10+F19+F73+F76+F28+F79+F44+F63+F56+F59+F66+F69+F71+F50+F47+F53+F40</f>
        <v>1752138057</v>
      </c>
      <c r="G94" s="269">
        <f t="shared" si="99"/>
        <v>2369219</v>
      </c>
      <c r="H94" s="270">
        <f t="shared" si="99"/>
        <v>1754507276</v>
      </c>
      <c r="I94" s="274">
        <f t="shared" si="99"/>
        <v>0</v>
      </c>
      <c r="J94" s="105">
        <f t="shared" si="99"/>
        <v>0</v>
      </c>
      <c r="K94" s="105">
        <f t="shared" si="99"/>
        <v>0</v>
      </c>
      <c r="L94" s="105">
        <f t="shared" si="99"/>
        <v>0</v>
      </c>
      <c r="M94" s="105">
        <f t="shared" si="99"/>
        <v>0</v>
      </c>
      <c r="N94" s="105">
        <f t="shared" si="99"/>
        <v>0</v>
      </c>
      <c r="O94" s="105">
        <f t="shared" si="99"/>
        <v>0</v>
      </c>
      <c r="P94" s="105">
        <f t="shared" si="99"/>
        <v>0</v>
      </c>
      <c r="Q94" s="105">
        <f t="shared" si="99"/>
        <v>0</v>
      </c>
      <c r="R94" s="105">
        <f t="shared" si="99"/>
        <v>0</v>
      </c>
      <c r="S94" s="105">
        <f t="shared" si="99"/>
        <v>0</v>
      </c>
      <c r="T94" s="281">
        <f t="shared" si="99"/>
        <v>0</v>
      </c>
      <c r="U94" s="105">
        <f t="shared" si="99"/>
        <v>367419138</v>
      </c>
      <c r="V94" s="269">
        <f t="shared" si="99"/>
        <v>-93806803</v>
      </c>
      <c r="W94" s="282">
        <f t="shared" si="99"/>
        <v>273612335</v>
      </c>
      <c r="X94" s="105">
        <f t="shared" si="99"/>
        <v>422232724</v>
      </c>
      <c r="Y94" s="269">
        <f t="shared" si="99"/>
        <v>91658473</v>
      </c>
      <c r="Z94" s="282">
        <f t="shared" si="99"/>
        <v>513891197</v>
      </c>
      <c r="AA94" s="105">
        <f t="shared" si="99"/>
        <v>170686845</v>
      </c>
      <c r="AB94" s="269">
        <f t="shared" si="99"/>
        <v>4517549</v>
      </c>
      <c r="AC94" s="282">
        <f t="shared" si="99"/>
        <v>175204394</v>
      </c>
      <c r="AD94" s="105">
        <f t="shared" si="99"/>
        <v>159197235</v>
      </c>
      <c r="AE94" s="269">
        <f t="shared" si="99"/>
        <v>0</v>
      </c>
      <c r="AF94" s="282">
        <f t="shared" si="99"/>
        <v>159197235</v>
      </c>
      <c r="AG94" s="105">
        <f t="shared" si="99"/>
        <v>62004750</v>
      </c>
      <c r="AH94" s="269">
        <f t="shared" si="99"/>
        <v>0</v>
      </c>
      <c r="AI94" s="282">
        <f t="shared" si="99"/>
        <v>62004750</v>
      </c>
      <c r="AJ94" s="105">
        <f t="shared" si="99"/>
        <v>4744667</v>
      </c>
      <c r="AK94" s="269">
        <f t="shared" si="99"/>
        <v>0</v>
      </c>
      <c r="AL94" s="270">
        <f t="shared" ref="AL94:BN94" si="100">AL7+AL10+AL19+AL73+AL76+AL28+AL79+AL44+AL63+AL56+AL59+AL66+AL69+AL71+AL50+AL47+AL53+AL40</f>
        <v>4744667</v>
      </c>
      <c r="AM94" s="274">
        <f t="shared" si="100"/>
        <v>0</v>
      </c>
      <c r="AN94" s="105">
        <f t="shared" si="100"/>
        <v>0</v>
      </c>
      <c r="AO94" s="105">
        <f t="shared" si="100"/>
        <v>0</v>
      </c>
      <c r="AP94" s="105">
        <f t="shared" si="100"/>
        <v>0</v>
      </c>
      <c r="AQ94" s="105">
        <f t="shared" si="100"/>
        <v>0</v>
      </c>
      <c r="AR94" s="105">
        <f t="shared" si="100"/>
        <v>0</v>
      </c>
      <c r="AS94" s="105">
        <f t="shared" si="100"/>
        <v>0</v>
      </c>
      <c r="AT94" s="105">
        <f t="shared" si="100"/>
        <v>0</v>
      </c>
      <c r="AU94" s="105">
        <f t="shared" si="100"/>
        <v>0</v>
      </c>
      <c r="AV94" s="105">
        <f t="shared" si="100"/>
        <v>0</v>
      </c>
      <c r="AW94" s="105">
        <f t="shared" si="100"/>
        <v>0</v>
      </c>
      <c r="AX94" s="105">
        <f t="shared" si="100"/>
        <v>0</v>
      </c>
      <c r="AY94" s="105">
        <f t="shared" si="100"/>
        <v>0</v>
      </c>
      <c r="AZ94" s="105">
        <f t="shared" si="100"/>
        <v>0</v>
      </c>
      <c r="BA94" s="105">
        <f t="shared" si="100"/>
        <v>0</v>
      </c>
      <c r="BB94" s="105">
        <f t="shared" si="100"/>
        <v>0</v>
      </c>
      <c r="BC94" s="105">
        <f t="shared" si="100"/>
        <v>0</v>
      </c>
      <c r="BD94" s="105">
        <f t="shared" si="100"/>
        <v>0</v>
      </c>
      <c r="BE94" s="105">
        <f t="shared" si="100"/>
        <v>0</v>
      </c>
      <c r="BF94" s="105">
        <f t="shared" si="100"/>
        <v>0</v>
      </c>
      <c r="BG94" s="281">
        <f t="shared" si="100"/>
        <v>0</v>
      </c>
      <c r="BH94" s="105">
        <f t="shared" si="100"/>
        <v>1186285359</v>
      </c>
      <c r="BI94" s="269">
        <f t="shared" si="100"/>
        <v>2369219</v>
      </c>
      <c r="BJ94" s="282">
        <f t="shared" si="100"/>
        <v>1188654578</v>
      </c>
      <c r="BK94" s="105">
        <f t="shared" si="100"/>
        <v>565852698</v>
      </c>
      <c r="BL94" s="269">
        <f t="shared" si="100"/>
        <v>0</v>
      </c>
      <c r="BM94" s="270">
        <f t="shared" si="100"/>
        <v>565852698</v>
      </c>
      <c r="BN94" s="275">
        <f t="shared" si="100"/>
        <v>1754507276</v>
      </c>
      <c r="BO94" s="155">
        <f t="shared" si="66"/>
        <v>565852698</v>
      </c>
      <c r="BQ94" s="156">
        <f t="shared" si="64"/>
        <v>0</v>
      </c>
    </row>
    <row r="95" spans="1:69" ht="35.25" customHeight="1">
      <c r="E95" s="108"/>
      <c r="F95" s="109"/>
    </row>
    <row r="96" spans="1:69" ht="37.5" hidden="1" customHeight="1">
      <c r="E96" s="111"/>
      <c r="F96" s="112" t="e">
        <f>#REF!+#REF!+#REF!+#REF!+#REF!+#REF!+#REF!+#REF!+#REF!+#REF!+#REF!+#REF!+#REF!+#REF!+#REF!+#REF!+#REF!+#REF!+#REF!+#REF!+#REF!+#REF!+#REF!+#REF!+#REF!+#REF!+#REF!</f>
        <v>#REF!</v>
      </c>
      <c r="G96" s="400" t="s">
        <v>50</v>
      </c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113"/>
      <c r="Z96" s="113"/>
      <c r="AA96" s="113"/>
      <c r="AB96" s="113" t="e">
        <f>#REF!+#REF!</f>
        <v>#REF!</v>
      </c>
      <c r="AC96" s="114"/>
      <c r="AD96" s="114"/>
      <c r="AE96" s="114"/>
      <c r="AF96" s="114"/>
      <c r="AG96" s="114"/>
      <c r="AH96" s="114"/>
      <c r="AI96" s="114"/>
      <c r="AJ96" s="115"/>
      <c r="AK96" s="115"/>
      <c r="AL96" s="115"/>
      <c r="AM96" s="115"/>
      <c r="AN96" s="115"/>
      <c r="AO96" s="115"/>
      <c r="AP96" s="115"/>
      <c r="AQ96" s="115"/>
    </row>
    <row r="97" spans="1:66" ht="37.5" hidden="1" customHeight="1">
      <c r="E97" s="111"/>
      <c r="F97" s="112"/>
      <c r="G97" s="401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3"/>
      <c r="Y97" s="113"/>
      <c r="Z97" s="113"/>
      <c r="AA97" s="113"/>
      <c r="AB97" s="113"/>
      <c r="AC97" s="114"/>
      <c r="AD97" s="114"/>
      <c r="AE97" s="114"/>
      <c r="AF97" s="114"/>
      <c r="AG97" s="114"/>
      <c r="AH97" s="114"/>
      <c r="AI97" s="114"/>
      <c r="AJ97" s="115"/>
      <c r="AK97" s="115"/>
      <c r="AL97" s="115"/>
      <c r="AM97" s="115"/>
      <c r="AN97" s="115"/>
      <c r="AO97" s="115"/>
      <c r="AP97" s="115"/>
      <c r="AQ97" s="115"/>
    </row>
    <row r="98" spans="1:66" ht="26.25" hidden="1" customHeight="1">
      <c r="F98" s="112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3"/>
      <c r="Z98" s="116"/>
      <c r="AA98" s="116"/>
      <c r="AB98" s="113"/>
      <c r="AC98" s="114"/>
      <c r="AD98" s="114"/>
      <c r="AE98" s="114"/>
      <c r="AF98" s="114"/>
      <c r="AG98" s="114"/>
      <c r="AH98" s="114"/>
      <c r="AI98" s="114"/>
      <c r="AJ98" s="115"/>
      <c r="AK98" s="115"/>
      <c r="AL98" s="115"/>
      <c r="AM98" s="115"/>
      <c r="AN98" s="115"/>
      <c r="AO98" s="115"/>
      <c r="AP98" s="115"/>
      <c r="AQ98" s="115"/>
    </row>
    <row r="99" spans="1:66" ht="15" hidden="1" customHeight="1">
      <c r="E99" s="112"/>
      <c r="F99" s="109"/>
      <c r="G99" s="117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4"/>
      <c r="AD99" s="114"/>
      <c r="AE99" s="114"/>
      <c r="AF99" s="114"/>
      <c r="AG99" s="114"/>
      <c r="AH99" s="114"/>
      <c r="AI99" s="114"/>
      <c r="AJ99" s="115"/>
      <c r="AK99" s="115"/>
      <c r="AL99" s="115"/>
      <c r="AM99" s="115"/>
      <c r="AN99" s="115"/>
      <c r="AO99" s="115"/>
      <c r="AP99" s="115"/>
      <c r="AQ99" s="115"/>
    </row>
    <row r="100" spans="1:66" s="121" customFormat="1" ht="39" hidden="1" customHeight="1">
      <c r="A100" s="118"/>
      <c r="B100" s="38"/>
      <c r="C100" s="39"/>
      <c r="D100" s="119"/>
      <c r="E100" s="119"/>
      <c r="F100" s="120"/>
      <c r="G100" s="404" t="s">
        <v>51</v>
      </c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113">
        <f>Y91</f>
        <v>35206712</v>
      </c>
      <c r="Z100" s="116"/>
      <c r="AA100" s="116"/>
      <c r="AB100" s="113" t="e">
        <f>AB91-AB96</f>
        <v>#REF!</v>
      </c>
      <c r="AC100" s="113"/>
      <c r="AD100" s="113"/>
      <c r="AE100" s="113">
        <f>AE91</f>
        <v>0</v>
      </c>
      <c r="AF100" s="113"/>
      <c r="AG100" s="113">
        <f t="shared" ref="AG100:AQ100" si="101">AG91</f>
        <v>29548750</v>
      </c>
      <c r="AH100" s="113">
        <f t="shared" si="101"/>
        <v>0</v>
      </c>
      <c r="AI100" s="113"/>
      <c r="AJ100" s="113">
        <f t="shared" si="101"/>
        <v>4744667</v>
      </c>
      <c r="AK100" s="113">
        <f t="shared" si="101"/>
        <v>0</v>
      </c>
      <c r="AL100" s="113"/>
      <c r="AM100" s="113">
        <f t="shared" si="101"/>
        <v>0</v>
      </c>
      <c r="AN100" s="113">
        <f t="shared" si="101"/>
        <v>0</v>
      </c>
      <c r="AO100" s="113"/>
      <c r="AP100" s="113">
        <f t="shared" si="101"/>
        <v>0</v>
      </c>
      <c r="AQ100" s="113">
        <f t="shared" si="101"/>
        <v>0</v>
      </c>
      <c r="AR100" s="120"/>
    </row>
    <row r="101" spans="1:66" s="121" customFormat="1" hidden="1">
      <c r="A101" s="118"/>
      <c r="B101" s="38"/>
      <c r="C101" s="39"/>
      <c r="D101" s="119"/>
      <c r="E101" s="119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22"/>
      <c r="AD101" s="122"/>
      <c r="AE101" s="122"/>
      <c r="AF101" s="122"/>
      <c r="AG101" s="122"/>
      <c r="AH101" s="122"/>
      <c r="AI101" s="122"/>
      <c r="AJ101" s="116"/>
      <c r="AK101" s="116"/>
      <c r="AL101" s="116"/>
      <c r="AM101" s="116"/>
      <c r="AN101" s="116"/>
      <c r="AO101" s="116"/>
      <c r="AP101" s="116"/>
      <c r="AQ101" s="116"/>
    </row>
    <row r="102" spans="1:66" hidden="1"/>
    <row r="103" spans="1:66" ht="38.25" customHeight="1"/>
    <row r="104" spans="1:66" s="121" customFormat="1" ht="20.25">
      <c r="A104" s="118"/>
      <c r="B104" s="283"/>
      <c r="C104" s="284"/>
      <c r="D104" s="119"/>
      <c r="E104" s="119"/>
      <c r="F104" s="120">
        <f>F80+F81+F82+F83</f>
        <v>985864307</v>
      </c>
      <c r="G104" s="120">
        <f t="shared" ref="G104:BN104" si="102">G80+G81+G82+G83</f>
        <v>-3533446</v>
      </c>
      <c r="H104" s="120">
        <f t="shared" si="102"/>
        <v>982330861</v>
      </c>
      <c r="I104" s="120">
        <f t="shared" si="102"/>
        <v>0</v>
      </c>
      <c r="J104" s="120">
        <f t="shared" si="102"/>
        <v>0</v>
      </c>
      <c r="K104" s="120">
        <f t="shared" si="102"/>
        <v>0</v>
      </c>
      <c r="L104" s="120">
        <f t="shared" si="102"/>
        <v>0</v>
      </c>
      <c r="M104" s="120">
        <f t="shared" si="102"/>
        <v>0</v>
      </c>
      <c r="N104" s="120">
        <f t="shared" si="102"/>
        <v>0</v>
      </c>
      <c r="O104" s="120">
        <f t="shared" si="102"/>
        <v>0</v>
      </c>
      <c r="P104" s="120">
        <f t="shared" si="102"/>
        <v>0</v>
      </c>
      <c r="Q104" s="120">
        <f t="shared" si="102"/>
        <v>0</v>
      </c>
      <c r="R104" s="120">
        <f t="shared" si="102"/>
        <v>0</v>
      </c>
      <c r="S104" s="120">
        <f t="shared" si="102"/>
        <v>0</v>
      </c>
      <c r="T104" s="120">
        <f t="shared" si="102"/>
        <v>0</v>
      </c>
      <c r="U104" s="120">
        <f t="shared" si="102"/>
        <v>169695257</v>
      </c>
      <c r="V104" s="120">
        <f t="shared" si="102"/>
        <v>-14346873</v>
      </c>
      <c r="W104" s="120">
        <f t="shared" si="102"/>
        <v>155348384</v>
      </c>
      <c r="X104" s="120">
        <f t="shared" si="102"/>
        <v>160522292</v>
      </c>
      <c r="Y104" s="120">
        <f t="shared" si="102"/>
        <v>10813427</v>
      </c>
      <c r="Z104" s="120">
        <f t="shared" si="102"/>
        <v>171335719</v>
      </c>
      <c r="AA104" s="120">
        <f t="shared" si="102"/>
        <v>79775745</v>
      </c>
      <c r="AB104" s="120">
        <f t="shared" si="102"/>
        <v>0</v>
      </c>
      <c r="AC104" s="120">
        <f t="shared" si="102"/>
        <v>79775745</v>
      </c>
      <c r="AD104" s="120">
        <f t="shared" si="102"/>
        <v>73197235</v>
      </c>
      <c r="AE104" s="120">
        <f t="shared" si="102"/>
        <v>0</v>
      </c>
      <c r="AF104" s="120">
        <f t="shared" si="102"/>
        <v>73197235</v>
      </c>
      <c r="AG104" s="120">
        <f t="shared" si="102"/>
        <v>4924750</v>
      </c>
      <c r="AH104" s="120">
        <f t="shared" si="102"/>
        <v>0</v>
      </c>
      <c r="AI104" s="120">
        <f t="shared" si="102"/>
        <v>4924750</v>
      </c>
      <c r="AJ104" s="120">
        <f t="shared" si="102"/>
        <v>4744667</v>
      </c>
      <c r="AK104" s="120">
        <f t="shared" si="102"/>
        <v>0</v>
      </c>
      <c r="AL104" s="120">
        <f t="shared" si="102"/>
        <v>4744667</v>
      </c>
      <c r="AM104" s="120">
        <f t="shared" si="102"/>
        <v>0</v>
      </c>
      <c r="AN104" s="120">
        <f t="shared" si="102"/>
        <v>0</v>
      </c>
      <c r="AO104" s="120">
        <f t="shared" si="102"/>
        <v>0</v>
      </c>
      <c r="AP104" s="120">
        <f t="shared" si="102"/>
        <v>0</v>
      </c>
      <c r="AQ104" s="120">
        <f t="shared" si="102"/>
        <v>0</v>
      </c>
      <c r="AR104" s="120">
        <f t="shared" si="102"/>
        <v>0</v>
      </c>
      <c r="AS104" s="120">
        <f t="shared" si="102"/>
        <v>0</v>
      </c>
      <c r="AT104" s="120">
        <f t="shared" si="102"/>
        <v>0</v>
      </c>
      <c r="AU104" s="120">
        <f t="shared" si="102"/>
        <v>0</v>
      </c>
      <c r="AV104" s="120">
        <f t="shared" si="102"/>
        <v>0</v>
      </c>
      <c r="AW104" s="120">
        <f t="shared" si="102"/>
        <v>0</v>
      </c>
      <c r="AX104" s="120">
        <f t="shared" si="102"/>
        <v>0</v>
      </c>
      <c r="AY104" s="120">
        <f t="shared" si="102"/>
        <v>0</v>
      </c>
      <c r="AZ104" s="120">
        <f t="shared" si="102"/>
        <v>0</v>
      </c>
      <c r="BA104" s="120">
        <f t="shared" si="102"/>
        <v>0</v>
      </c>
      <c r="BB104" s="120">
        <f t="shared" si="102"/>
        <v>0</v>
      </c>
      <c r="BC104" s="120">
        <f t="shared" si="102"/>
        <v>0</v>
      </c>
      <c r="BD104" s="120">
        <f t="shared" si="102"/>
        <v>0</v>
      </c>
      <c r="BE104" s="120">
        <f t="shared" si="102"/>
        <v>0</v>
      </c>
      <c r="BF104" s="120">
        <f t="shared" si="102"/>
        <v>0</v>
      </c>
      <c r="BG104" s="120">
        <f t="shared" si="102"/>
        <v>0</v>
      </c>
      <c r="BH104" s="120">
        <f t="shared" si="102"/>
        <v>492859946</v>
      </c>
      <c r="BI104" s="120">
        <f t="shared" si="102"/>
        <v>-3533446</v>
      </c>
      <c r="BJ104" s="120">
        <f t="shared" si="102"/>
        <v>489326500</v>
      </c>
      <c r="BK104" s="120">
        <f t="shared" si="102"/>
        <v>493004361</v>
      </c>
      <c r="BL104" s="120">
        <f t="shared" si="102"/>
        <v>0</v>
      </c>
      <c r="BM104" s="120">
        <f t="shared" si="102"/>
        <v>493004361</v>
      </c>
      <c r="BN104" s="120">
        <f t="shared" si="102"/>
        <v>982330861</v>
      </c>
    </row>
    <row r="105" spans="1:66" s="121" customFormat="1" ht="20.25">
      <c r="A105" s="118"/>
      <c r="B105" s="283"/>
      <c r="C105" s="284"/>
      <c r="D105" s="119"/>
      <c r="E105" s="119"/>
      <c r="F105" s="120">
        <f>F85+F86+F87+F88</f>
        <v>766273750</v>
      </c>
      <c r="G105" s="120">
        <f t="shared" ref="G105:BN105" si="103">G85+G86+G87+G88</f>
        <v>5902665</v>
      </c>
      <c r="H105" s="120">
        <f t="shared" si="103"/>
        <v>772176415</v>
      </c>
      <c r="I105" s="120">
        <f t="shared" si="103"/>
        <v>0</v>
      </c>
      <c r="J105" s="120">
        <f t="shared" si="103"/>
        <v>0</v>
      </c>
      <c r="K105" s="120">
        <f t="shared" si="103"/>
        <v>0</v>
      </c>
      <c r="L105" s="120">
        <f t="shared" si="103"/>
        <v>0</v>
      </c>
      <c r="M105" s="120">
        <f t="shared" si="103"/>
        <v>0</v>
      </c>
      <c r="N105" s="120">
        <f t="shared" si="103"/>
        <v>0</v>
      </c>
      <c r="O105" s="120">
        <f t="shared" si="103"/>
        <v>0</v>
      </c>
      <c r="P105" s="120">
        <f t="shared" si="103"/>
        <v>0</v>
      </c>
      <c r="Q105" s="120">
        <f t="shared" si="103"/>
        <v>0</v>
      </c>
      <c r="R105" s="120">
        <f t="shared" si="103"/>
        <v>0</v>
      </c>
      <c r="S105" s="120">
        <f t="shared" si="103"/>
        <v>0</v>
      </c>
      <c r="T105" s="120">
        <f t="shared" si="103"/>
        <v>0</v>
      </c>
      <c r="U105" s="120">
        <f t="shared" si="103"/>
        <v>197723881</v>
      </c>
      <c r="V105" s="120">
        <f t="shared" si="103"/>
        <v>-79459930</v>
      </c>
      <c r="W105" s="120">
        <f t="shared" si="103"/>
        <v>118263951</v>
      </c>
      <c r="X105" s="120">
        <f t="shared" si="103"/>
        <v>261710432</v>
      </c>
      <c r="Y105" s="120">
        <f t="shared" si="103"/>
        <v>80845046</v>
      </c>
      <c r="Z105" s="120">
        <f t="shared" si="103"/>
        <v>342555478</v>
      </c>
      <c r="AA105" s="120">
        <f t="shared" si="103"/>
        <v>90911100</v>
      </c>
      <c r="AB105" s="120">
        <f t="shared" si="103"/>
        <v>4517549</v>
      </c>
      <c r="AC105" s="120">
        <f t="shared" si="103"/>
        <v>95428649</v>
      </c>
      <c r="AD105" s="120">
        <f t="shared" si="103"/>
        <v>86000000</v>
      </c>
      <c r="AE105" s="120">
        <f t="shared" si="103"/>
        <v>0</v>
      </c>
      <c r="AF105" s="120">
        <f t="shared" si="103"/>
        <v>86000000</v>
      </c>
      <c r="AG105" s="120">
        <f t="shared" si="103"/>
        <v>57080000</v>
      </c>
      <c r="AH105" s="120">
        <f t="shared" si="103"/>
        <v>0</v>
      </c>
      <c r="AI105" s="120">
        <f t="shared" si="103"/>
        <v>57080000</v>
      </c>
      <c r="AJ105" s="120">
        <f t="shared" si="103"/>
        <v>0</v>
      </c>
      <c r="AK105" s="120">
        <f t="shared" si="103"/>
        <v>0</v>
      </c>
      <c r="AL105" s="120">
        <f t="shared" si="103"/>
        <v>0</v>
      </c>
      <c r="AM105" s="120">
        <f t="shared" si="103"/>
        <v>0</v>
      </c>
      <c r="AN105" s="120">
        <f t="shared" si="103"/>
        <v>0</v>
      </c>
      <c r="AO105" s="120">
        <f t="shared" si="103"/>
        <v>0</v>
      </c>
      <c r="AP105" s="120">
        <f t="shared" si="103"/>
        <v>0</v>
      </c>
      <c r="AQ105" s="120">
        <f t="shared" si="103"/>
        <v>0</v>
      </c>
      <c r="AR105" s="120">
        <f t="shared" si="103"/>
        <v>0</v>
      </c>
      <c r="AS105" s="120">
        <f t="shared" si="103"/>
        <v>0</v>
      </c>
      <c r="AT105" s="120">
        <f t="shared" si="103"/>
        <v>0</v>
      </c>
      <c r="AU105" s="120">
        <f t="shared" si="103"/>
        <v>0</v>
      </c>
      <c r="AV105" s="120">
        <f t="shared" si="103"/>
        <v>0</v>
      </c>
      <c r="AW105" s="120">
        <f t="shared" si="103"/>
        <v>0</v>
      </c>
      <c r="AX105" s="120">
        <f t="shared" si="103"/>
        <v>0</v>
      </c>
      <c r="AY105" s="120">
        <f t="shared" si="103"/>
        <v>0</v>
      </c>
      <c r="AZ105" s="120">
        <f t="shared" si="103"/>
        <v>0</v>
      </c>
      <c r="BA105" s="120">
        <f t="shared" si="103"/>
        <v>0</v>
      </c>
      <c r="BB105" s="120">
        <f t="shared" si="103"/>
        <v>0</v>
      </c>
      <c r="BC105" s="120">
        <f t="shared" si="103"/>
        <v>0</v>
      </c>
      <c r="BD105" s="120">
        <f t="shared" si="103"/>
        <v>0</v>
      </c>
      <c r="BE105" s="120">
        <f t="shared" si="103"/>
        <v>0</v>
      </c>
      <c r="BF105" s="120">
        <f t="shared" si="103"/>
        <v>0</v>
      </c>
      <c r="BG105" s="120">
        <f t="shared" si="103"/>
        <v>0</v>
      </c>
      <c r="BH105" s="120">
        <f t="shared" si="103"/>
        <v>693425413</v>
      </c>
      <c r="BI105" s="120">
        <f t="shared" si="103"/>
        <v>5902665</v>
      </c>
      <c r="BJ105" s="120">
        <f t="shared" si="103"/>
        <v>699328078</v>
      </c>
      <c r="BK105" s="120">
        <f t="shared" si="103"/>
        <v>72848337</v>
      </c>
      <c r="BL105" s="120">
        <f t="shared" si="103"/>
        <v>0</v>
      </c>
      <c r="BM105" s="120">
        <f t="shared" si="103"/>
        <v>72848337</v>
      </c>
      <c r="BN105" s="120">
        <f t="shared" si="103"/>
        <v>772176415</v>
      </c>
    </row>
    <row r="106" spans="1:66" s="121" customFormat="1" ht="20.25">
      <c r="A106" s="118"/>
      <c r="B106" s="283"/>
      <c r="C106" s="284"/>
      <c r="D106" s="119"/>
      <c r="E106" s="119"/>
      <c r="F106" s="120">
        <f>F90+F91+F92+F93</f>
        <v>1752138057</v>
      </c>
      <c r="G106" s="120">
        <f t="shared" ref="G106:BN106" si="104">G90+G91+G92+G93</f>
        <v>2369219</v>
      </c>
      <c r="H106" s="120">
        <f t="shared" si="104"/>
        <v>1754507276</v>
      </c>
      <c r="I106" s="120">
        <f t="shared" si="104"/>
        <v>0</v>
      </c>
      <c r="J106" s="120">
        <f t="shared" si="104"/>
        <v>0</v>
      </c>
      <c r="K106" s="120">
        <f t="shared" si="104"/>
        <v>0</v>
      </c>
      <c r="L106" s="120">
        <f t="shared" si="104"/>
        <v>0</v>
      </c>
      <c r="M106" s="120">
        <f t="shared" si="104"/>
        <v>0</v>
      </c>
      <c r="N106" s="120">
        <f t="shared" si="104"/>
        <v>0</v>
      </c>
      <c r="O106" s="120">
        <f t="shared" si="104"/>
        <v>0</v>
      </c>
      <c r="P106" s="120">
        <f t="shared" si="104"/>
        <v>0</v>
      </c>
      <c r="Q106" s="120">
        <f t="shared" si="104"/>
        <v>0</v>
      </c>
      <c r="R106" s="120">
        <f t="shared" si="104"/>
        <v>0</v>
      </c>
      <c r="S106" s="120">
        <f t="shared" si="104"/>
        <v>0</v>
      </c>
      <c r="T106" s="120">
        <f t="shared" si="104"/>
        <v>0</v>
      </c>
      <c r="U106" s="120">
        <f t="shared" si="104"/>
        <v>367419138</v>
      </c>
      <c r="V106" s="120">
        <f t="shared" si="104"/>
        <v>-93806803</v>
      </c>
      <c r="W106" s="120">
        <f t="shared" si="104"/>
        <v>273612335</v>
      </c>
      <c r="X106" s="120">
        <f t="shared" si="104"/>
        <v>422232724</v>
      </c>
      <c r="Y106" s="120">
        <f t="shared" si="104"/>
        <v>91658473</v>
      </c>
      <c r="Z106" s="120">
        <f t="shared" si="104"/>
        <v>513891197</v>
      </c>
      <c r="AA106" s="120">
        <f t="shared" si="104"/>
        <v>170686845</v>
      </c>
      <c r="AB106" s="120">
        <f t="shared" si="104"/>
        <v>4517549</v>
      </c>
      <c r="AC106" s="120">
        <f t="shared" si="104"/>
        <v>175204394</v>
      </c>
      <c r="AD106" s="120">
        <f t="shared" si="104"/>
        <v>159197235</v>
      </c>
      <c r="AE106" s="120">
        <f t="shared" si="104"/>
        <v>0</v>
      </c>
      <c r="AF106" s="120">
        <f t="shared" si="104"/>
        <v>159197235</v>
      </c>
      <c r="AG106" s="120">
        <f t="shared" si="104"/>
        <v>62004750</v>
      </c>
      <c r="AH106" s="120">
        <f t="shared" si="104"/>
        <v>0</v>
      </c>
      <c r="AI106" s="120">
        <f t="shared" si="104"/>
        <v>62004750</v>
      </c>
      <c r="AJ106" s="120">
        <f t="shared" si="104"/>
        <v>4744667</v>
      </c>
      <c r="AK106" s="120">
        <f t="shared" si="104"/>
        <v>0</v>
      </c>
      <c r="AL106" s="120">
        <f t="shared" si="104"/>
        <v>4744667</v>
      </c>
      <c r="AM106" s="120">
        <f t="shared" si="104"/>
        <v>0</v>
      </c>
      <c r="AN106" s="120">
        <f t="shared" si="104"/>
        <v>0</v>
      </c>
      <c r="AO106" s="120">
        <f t="shared" si="104"/>
        <v>0</v>
      </c>
      <c r="AP106" s="120">
        <f t="shared" si="104"/>
        <v>0</v>
      </c>
      <c r="AQ106" s="120">
        <f t="shared" si="104"/>
        <v>0</v>
      </c>
      <c r="AR106" s="120">
        <f t="shared" si="104"/>
        <v>0</v>
      </c>
      <c r="AS106" s="120">
        <f t="shared" si="104"/>
        <v>0</v>
      </c>
      <c r="AT106" s="120">
        <f t="shared" si="104"/>
        <v>0</v>
      </c>
      <c r="AU106" s="120">
        <f t="shared" si="104"/>
        <v>0</v>
      </c>
      <c r="AV106" s="120">
        <f t="shared" si="104"/>
        <v>0</v>
      </c>
      <c r="AW106" s="120">
        <f t="shared" si="104"/>
        <v>0</v>
      </c>
      <c r="AX106" s="120">
        <f t="shared" si="104"/>
        <v>0</v>
      </c>
      <c r="AY106" s="120">
        <f t="shared" si="104"/>
        <v>0</v>
      </c>
      <c r="AZ106" s="120">
        <f t="shared" si="104"/>
        <v>0</v>
      </c>
      <c r="BA106" s="120">
        <f t="shared" si="104"/>
        <v>0</v>
      </c>
      <c r="BB106" s="120">
        <f t="shared" si="104"/>
        <v>0</v>
      </c>
      <c r="BC106" s="120">
        <f t="shared" si="104"/>
        <v>0</v>
      </c>
      <c r="BD106" s="120">
        <f t="shared" si="104"/>
        <v>0</v>
      </c>
      <c r="BE106" s="120">
        <f t="shared" si="104"/>
        <v>0</v>
      </c>
      <c r="BF106" s="120">
        <f t="shared" si="104"/>
        <v>0</v>
      </c>
      <c r="BG106" s="120">
        <f t="shared" si="104"/>
        <v>0</v>
      </c>
      <c r="BH106" s="120">
        <f t="shared" si="104"/>
        <v>1186285359</v>
      </c>
      <c r="BI106" s="120">
        <f t="shared" si="104"/>
        <v>2369219</v>
      </c>
      <c r="BJ106" s="120">
        <f t="shared" si="104"/>
        <v>1188654578</v>
      </c>
      <c r="BK106" s="120">
        <f t="shared" si="104"/>
        <v>565852698</v>
      </c>
      <c r="BL106" s="120">
        <f t="shared" si="104"/>
        <v>0</v>
      </c>
      <c r="BM106" s="120">
        <f t="shared" si="104"/>
        <v>565852698</v>
      </c>
      <c r="BN106" s="120">
        <f t="shared" si="104"/>
        <v>1754507276</v>
      </c>
    </row>
    <row r="108" spans="1:66">
      <c r="F108" s="109">
        <f>F84-F104</f>
        <v>0</v>
      </c>
      <c r="G108" s="41">
        <f t="shared" ref="G108:BN108" si="105">G84-G104</f>
        <v>0</v>
      </c>
      <c r="H108" s="41">
        <f t="shared" si="105"/>
        <v>0</v>
      </c>
      <c r="I108" s="41">
        <f t="shared" si="105"/>
        <v>0</v>
      </c>
      <c r="J108" s="41">
        <f t="shared" si="105"/>
        <v>0</v>
      </c>
      <c r="K108" s="41">
        <f t="shared" si="105"/>
        <v>0</v>
      </c>
      <c r="L108" s="41">
        <f t="shared" si="105"/>
        <v>0</v>
      </c>
      <c r="M108" s="41">
        <f t="shared" si="105"/>
        <v>0</v>
      </c>
      <c r="N108" s="41">
        <f t="shared" si="105"/>
        <v>0</v>
      </c>
      <c r="O108" s="41">
        <f t="shared" si="105"/>
        <v>0</v>
      </c>
      <c r="P108" s="41">
        <f t="shared" si="105"/>
        <v>0</v>
      </c>
      <c r="Q108" s="41">
        <f t="shared" si="105"/>
        <v>0</v>
      </c>
      <c r="R108" s="41">
        <f t="shared" si="105"/>
        <v>0</v>
      </c>
      <c r="S108" s="41">
        <f t="shared" si="105"/>
        <v>0</v>
      </c>
      <c r="T108" s="41">
        <f t="shared" si="105"/>
        <v>0</v>
      </c>
      <c r="U108" s="41">
        <f t="shared" si="105"/>
        <v>0</v>
      </c>
      <c r="V108" s="41">
        <f t="shared" si="105"/>
        <v>0</v>
      </c>
      <c r="W108" s="41">
        <f t="shared" si="105"/>
        <v>0</v>
      </c>
      <c r="X108" s="41">
        <f t="shared" si="105"/>
        <v>0</v>
      </c>
      <c r="Y108" s="41">
        <f t="shared" si="105"/>
        <v>0</v>
      </c>
      <c r="Z108" s="41">
        <f t="shared" si="105"/>
        <v>0</v>
      </c>
      <c r="AA108" s="41">
        <f t="shared" si="105"/>
        <v>0</v>
      </c>
      <c r="AB108" s="41">
        <f t="shared" si="105"/>
        <v>0</v>
      </c>
      <c r="AC108" s="110">
        <f t="shared" si="105"/>
        <v>0</v>
      </c>
      <c r="AD108" s="110">
        <f t="shared" si="105"/>
        <v>0</v>
      </c>
      <c r="AE108" s="110">
        <f t="shared" si="105"/>
        <v>0</v>
      </c>
      <c r="AF108" s="110">
        <f t="shared" si="105"/>
        <v>0</v>
      </c>
      <c r="AG108" s="110">
        <f t="shared" si="105"/>
        <v>0</v>
      </c>
      <c r="AH108" s="110">
        <f t="shared" si="105"/>
        <v>0</v>
      </c>
      <c r="AI108" s="110">
        <f t="shared" si="105"/>
        <v>0</v>
      </c>
      <c r="AJ108" s="41">
        <f t="shared" si="105"/>
        <v>0</v>
      </c>
      <c r="AK108" s="41">
        <f t="shared" si="105"/>
        <v>0</v>
      </c>
      <c r="AL108" s="41">
        <f t="shared" si="105"/>
        <v>0</v>
      </c>
      <c r="AM108" s="41">
        <f t="shared" si="105"/>
        <v>0</v>
      </c>
      <c r="AN108" s="41">
        <f t="shared" si="105"/>
        <v>0</v>
      </c>
      <c r="AO108" s="41">
        <f t="shared" si="105"/>
        <v>0</v>
      </c>
      <c r="AP108" s="41">
        <f t="shared" si="105"/>
        <v>0</v>
      </c>
      <c r="AQ108" s="41">
        <f t="shared" si="105"/>
        <v>0</v>
      </c>
      <c r="AR108" s="41">
        <f t="shared" si="105"/>
        <v>0</v>
      </c>
      <c r="AS108" s="41">
        <f t="shared" si="105"/>
        <v>0</v>
      </c>
      <c r="AT108" s="41">
        <f t="shared" si="105"/>
        <v>0</v>
      </c>
      <c r="AU108" s="41">
        <f t="shared" si="105"/>
        <v>0</v>
      </c>
      <c r="AV108" s="41">
        <f t="shared" si="105"/>
        <v>0</v>
      </c>
      <c r="AW108" s="41">
        <f t="shared" si="105"/>
        <v>0</v>
      </c>
      <c r="AX108" s="41">
        <f t="shared" si="105"/>
        <v>0</v>
      </c>
      <c r="AY108" s="41">
        <f t="shared" si="105"/>
        <v>0</v>
      </c>
      <c r="AZ108" s="41">
        <f t="shared" si="105"/>
        <v>0</v>
      </c>
      <c r="BA108" s="41">
        <f t="shared" si="105"/>
        <v>0</v>
      </c>
      <c r="BB108" s="41">
        <f t="shared" si="105"/>
        <v>0</v>
      </c>
      <c r="BC108" s="41">
        <f t="shared" si="105"/>
        <v>0</v>
      </c>
      <c r="BD108" s="41">
        <f t="shared" si="105"/>
        <v>0</v>
      </c>
      <c r="BE108" s="41">
        <f t="shared" si="105"/>
        <v>0</v>
      </c>
      <c r="BF108" s="41">
        <f t="shared" si="105"/>
        <v>0</v>
      </c>
      <c r="BG108" s="41">
        <f t="shared" si="105"/>
        <v>0</v>
      </c>
      <c r="BH108" s="41">
        <f t="shared" si="105"/>
        <v>0</v>
      </c>
      <c r="BI108" s="41">
        <f t="shared" si="105"/>
        <v>0</v>
      </c>
      <c r="BJ108" s="41">
        <f t="shared" si="105"/>
        <v>0</v>
      </c>
      <c r="BK108" s="41">
        <f t="shared" si="105"/>
        <v>0</v>
      </c>
      <c r="BL108" s="41">
        <f t="shared" si="105"/>
        <v>0</v>
      </c>
      <c r="BM108" s="41">
        <f t="shared" si="105"/>
        <v>0</v>
      </c>
      <c r="BN108" s="41">
        <f t="shared" si="105"/>
        <v>0</v>
      </c>
    </row>
    <row r="109" spans="1:66">
      <c r="F109" s="109">
        <f>F89-F105</f>
        <v>0</v>
      </c>
      <c r="G109" s="41">
        <f t="shared" ref="G109:BN109" si="106">G89-G105</f>
        <v>0</v>
      </c>
      <c r="H109" s="41">
        <f t="shared" si="106"/>
        <v>0</v>
      </c>
      <c r="I109" s="41">
        <f t="shared" si="106"/>
        <v>0</v>
      </c>
      <c r="J109" s="41">
        <f t="shared" si="106"/>
        <v>0</v>
      </c>
      <c r="K109" s="41">
        <f t="shared" si="106"/>
        <v>0</v>
      </c>
      <c r="L109" s="41">
        <f t="shared" si="106"/>
        <v>0</v>
      </c>
      <c r="M109" s="41">
        <f t="shared" si="106"/>
        <v>0</v>
      </c>
      <c r="N109" s="41">
        <f t="shared" si="106"/>
        <v>0</v>
      </c>
      <c r="O109" s="41">
        <f t="shared" si="106"/>
        <v>0</v>
      </c>
      <c r="P109" s="41">
        <f t="shared" si="106"/>
        <v>0</v>
      </c>
      <c r="Q109" s="41">
        <f t="shared" si="106"/>
        <v>0</v>
      </c>
      <c r="R109" s="41">
        <f t="shared" si="106"/>
        <v>0</v>
      </c>
      <c r="S109" s="41">
        <f t="shared" si="106"/>
        <v>0</v>
      </c>
      <c r="T109" s="41">
        <f t="shared" si="106"/>
        <v>0</v>
      </c>
      <c r="U109" s="41">
        <f t="shared" si="106"/>
        <v>0</v>
      </c>
      <c r="V109" s="41">
        <f t="shared" si="106"/>
        <v>0</v>
      </c>
      <c r="W109" s="41">
        <f t="shared" si="106"/>
        <v>0</v>
      </c>
      <c r="X109" s="41">
        <f t="shared" si="106"/>
        <v>0</v>
      </c>
      <c r="Y109" s="41">
        <f t="shared" si="106"/>
        <v>0</v>
      </c>
      <c r="Z109" s="41">
        <f t="shared" si="106"/>
        <v>0</v>
      </c>
      <c r="AA109" s="41">
        <f t="shared" si="106"/>
        <v>0</v>
      </c>
      <c r="AB109" s="41">
        <f t="shared" si="106"/>
        <v>0</v>
      </c>
      <c r="AC109" s="110">
        <f t="shared" si="106"/>
        <v>0</v>
      </c>
      <c r="AD109" s="110">
        <f t="shared" si="106"/>
        <v>0</v>
      </c>
      <c r="AE109" s="110">
        <f t="shared" si="106"/>
        <v>0</v>
      </c>
      <c r="AF109" s="110">
        <f t="shared" si="106"/>
        <v>0</v>
      </c>
      <c r="AG109" s="110">
        <f t="shared" si="106"/>
        <v>0</v>
      </c>
      <c r="AH109" s="110">
        <f t="shared" si="106"/>
        <v>0</v>
      </c>
      <c r="AI109" s="110">
        <f t="shared" si="106"/>
        <v>0</v>
      </c>
      <c r="AJ109" s="41">
        <f t="shared" si="106"/>
        <v>0</v>
      </c>
      <c r="AK109" s="41">
        <f t="shared" si="106"/>
        <v>0</v>
      </c>
      <c r="AL109" s="41">
        <f t="shared" si="106"/>
        <v>0</v>
      </c>
      <c r="AM109" s="41">
        <f t="shared" si="106"/>
        <v>0</v>
      </c>
      <c r="AN109" s="41">
        <f t="shared" si="106"/>
        <v>0</v>
      </c>
      <c r="AO109" s="41">
        <f t="shared" si="106"/>
        <v>0</v>
      </c>
      <c r="AP109" s="41">
        <f t="shared" si="106"/>
        <v>0</v>
      </c>
      <c r="AQ109" s="41">
        <f t="shared" si="106"/>
        <v>0</v>
      </c>
      <c r="AR109" s="41">
        <f t="shared" si="106"/>
        <v>0</v>
      </c>
      <c r="AS109" s="41">
        <f t="shared" si="106"/>
        <v>0</v>
      </c>
      <c r="AT109" s="41">
        <f t="shared" si="106"/>
        <v>0</v>
      </c>
      <c r="AU109" s="41">
        <f t="shared" si="106"/>
        <v>0</v>
      </c>
      <c r="AV109" s="41">
        <f t="shared" si="106"/>
        <v>0</v>
      </c>
      <c r="AW109" s="41">
        <f t="shared" si="106"/>
        <v>0</v>
      </c>
      <c r="AX109" s="41">
        <f t="shared" si="106"/>
        <v>0</v>
      </c>
      <c r="AY109" s="41">
        <f t="shared" si="106"/>
        <v>0</v>
      </c>
      <c r="AZ109" s="41">
        <f t="shared" si="106"/>
        <v>0</v>
      </c>
      <c r="BA109" s="41">
        <f t="shared" si="106"/>
        <v>0</v>
      </c>
      <c r="BB109" s="41">
        <f t="shared" si="106"/>
        <v>0</v>
      </c>
      <c r="BC109" s="41">
        <f t="shared" si="106"/>
        <v>0</v>
      </c>
      <c r="BD109" s="41">
        <f t="shared" si="106"/>
        <v>0</v>
      </c>
      <c r="BE109" s="41">
        <f t="shared" si="106"/>
        <v>0</v>
      </c>
      <c r="BF109" s="41">
        <f t="shared" si="106"/>
        <v>0</v>
      </c>
      <c r="BG109" s="41">
        <f t="shared" si="106"/>
        <v>0</v>
      </c>
      <c r="BH109" s="41">
        <f t="shared" si="106"/>
        <v>0</v>
      </c>
      <c r="BI109" s="41">
        <f t="shared" si="106"/>
        <v>0</v>
      </c>
      <c r="BJ109" s="41">
        <f t="shared" si="106"/>
        <v>0</v>
      </c>
      <c r="BK109" s="41">
        <f t="shared" si="106"/>
        <v>0</v>
      </c>
      <c r="BL109" s="41">
        <f t="shared" si="106"/>
        <v>0</v>
      </c>
      <c r="BM109" s="41">
        <f t="shared" si="106"/>
        <v>0</v>
      </c>
      <c r="BN109" s="41">
        <f t="shared" si="106"/>
        <v>0</v>
      </c>
    </row>
    <row r="110" spans="1:66">
      <c r="F110" s="109">
        <f>F94-F106</f>
        <v>0</v>
      </c>
      <c r="G110" s="41">
        <f t="shared" ref="G110:BN110" si="107">G94-G106</f>
        <v>0</v>
      </c>
      <c r="H110" s="41">
        <f t="shared" si="107"/>
        <v>0</v>
      </c>
      <c r="I110" s="41">
        <f t="shared" si="107"/>
        <v>0</v>
      </c>
      <c r="J110" s="41">
        <f t="shared" si="107"/>
        <v>0</v>
      </c>
      <c r="K110" s="41">
        <f t="shared" si="107"/>
        <v>0</v>
      </c>
      <c r="L110" s="41">
        <f t="shared" si="107"/>
        <v>0</v>
      </c>
      <c r="M110" s="41">
        <f t="shared" si="107"/>
        <v>0</v>
      </c>
      <c r="N110" s="41">
        <f t="shared" si="107"/>
        <v>0</v>
      </c>
      <c r="O110" s="41">
        <f t="shared" si="107"/>
        <v>0</v>
      </c>
      <c r="P110" s="41">
        <f t="shared" si="107"/>
        <v>0</v>
      </c>
      <c r="Q110" s="41">
        <f t="shared" si="107"/>
        <v>0</v>
      </c>
      <c r="R110" s="41">
        <f t="shared" si="107"/>
        <v>0</v>
      </c>
      <c r="S110" s="41">
        <f t="shared" si="107"/>
        <v>0</v>
      </c>
      <c r="T110" s="41">
        <f t="shared" si="107"/>
        <v>0</v>
      </c>
      <c r="U110" s="41">
        <f t="shared" si="107"/>
        <v>0</v>
      </c>
      <c r="V110" s="41">
        <f t="shared" si="107"/>
        <v>0</v>
      </c>
      <c r="W110" s="41">
        <f t="shared" si="107"/>
        <v>0</v>
      </c>
      <c r="X110" s="41">
        <f t="shared" si="107"/>
        <v>0</v>
      </c>
      <c r="Y110" s="41">
        <f t="shared" si="107"/>
        <v>0</v>
      </c>
      <c r="Z110" s="41">
        <f t="shared" si="107"/>
        <v>0</v>
      </c>
      <c r="AA110" s="41">
        <f t="shared" si="107"/>
        <v>0</v>
      </c>
      <c r="AB110" s="41">
        <f t="shared" si="107"/>
        <v>0</v>
      </c>
      <c r="AC110" s="110">
        <f t="shared" si="107"/>
        <v>0</v>
      </c>
      <c r="AD110" s="110">
        <f t="shared" si="107"/>
        <v>0</v>
      </c>
      <c r="AE110" s="110">
        <f t="shared" si="107"/>
        <v>0</v>
      </c>
      <c r="AF110" s="110">
        <f t="shared" si="107"/>
        <v>0</v>
      </c>
      <c r="AG110" s="110">
        <f t="shared" si="107"/>
        <v>0</v>
      </c>
      <c r="AH110" s="110">
        <f t="shared" si="107"/>
        <v>0</v>
      </c>
      <c r="AI110" s="110">
        <f t="shared" si="107"/>
        <v>0</v>
      </c>
      <c r="AJ110" s="41">
        <f t="shared" si="107"/>
        <v>0</v>
      </c>
      <c r="AK110" s="41">
        <f t="shared" si="107"/>
        <v>0</v>
      </c>
      <c r="AL110" s="41">
        <f t="shared" si="107"/>
        <v>0</v>
      </c>
      <c r="AM110" s="41">
        <f t="shared" si="107"/>
        <v>0</v>
      </c>
      <c r="AN110" s="41">
        <f t="shared" si="107"/>
        <v>0</v>
      </c>
      <c r="AO110" s="41">
        <f t="shared" si="107"/>
        <v>0</v>
      </c>
      <c r="AP110" s="41">
        <f t="shared" si="107"/>
        <v>0</v>
      </c>
      <c r="AQ110" s="41">
        <f t="shared" si="107"/>
        <v>0</v>
      </c>
      <c r="AR110" s="41">
        <f t="shared" si="107"/>
        <v>0</v>
      </c>
      <c r="AS110" s="41">
        <f t="shared" si="107"/>
        <v>0</v>
      </c>
      <c r="AT110" s="41">
        <f t="shared" si="107"/>
        <v>0</v>
      </c>
      <c r="AU110" s="41">
        <f t="shared" si="107"/>
        <v>0</v>
      </c>
      <c r="AV110" s="41">
        <f t="shared" si="107"/>
        <v>0</v>
      </c>
      <c r="AW110" s="41">
        <f t="shared" si="107"/>
        <v>0</v>
      </c>
      <c r="AX110" s="41">
        <f t="shared" si="107"/>
        <v>0</v>
      </c>
      <c r="AY110" s="41">
        <f t="shared" si="107"/>
        <v>0</v>
      </c>
      <c r="AZ110" s="41">
        <f t="shared" si="107"/>
        <v>0</v>
      </c>
      <c r="BA110" s="41">
        <f t="shared" si="107"/>
        <v>0</v>
      </c>
      <c r="BB110" s="41">
        <f t="shared" si="107"/>
        <v>0</v>
      </c>
      <c r="BC110" s="41">
        <f t="shared" si="107"/>
        <v>0</v>
      </c>
      <c r="BD110" s="41">
        <f t="shared" si="107"/>
        <v>0</v>
      </c>
      <c r="BE110" s="41">
        <f t="shared" si="107"/>
        <v>0</v>
      </c>
      <c r="BF110" s="41">
        <f t="shared" si="107"/>
        <v>0</v>
      </c>
      <c r="BG110" s="41">
        <f t="shared" si="107"/>
        <v>0</v>
      </c>
      <c r="BH110" s="41">
        <f t="shared" si="107"/>
        <v>0</v>
      </c>
      <c r="BI110" s="41">
        <f t="shared" si="107"/>
        <v>0</v>
      </c>
      <c r="BJ110" s="41">
        <f t="shared" si="107"/>
        <v>0</v>
      </c>
      <c r="BK110" s="41">
        <f t="shared" si="107"/>
        <v>0</v>
      </c>
      <c r="BL110" s="41">
        <f t="shared" si="107"/>
        <v>0</v>
      </c>
      <c r="BM110" s="41">
        <f t="shared" si="107"/>
        <v>0</v>
      </c>
      <c r="BN110" s="41">
        <f t="shared" si="107"/>
        <v>0</v>
      </c>
    </row>
  </sheetData>
  <mergeCells count="172">
    <mergeCell ref="G97:X97"/>
    <mergeCell ref="G100:X100"/>
    <mergeCell ref="D85:E85"/>
    <mergeCell ref="D86:E86"/>
    <mergeCell ref="D87:E87"/>
    <mergeCell ref="D88:E88"/>
    <mergeCell ref="D89:E89"/>
    <mergeCell ref="A90:C94"/>
    <mergeCell ref="D90:E90"/>
    <mergeCell ref="D91:E91"/>
    <mergeCell ref="D92:E92"/>
    <mergeCell ref="D93:E93"/>
    <mergeCell ref="A80:C84"/>
    <mergeCell ref="D80:E80"/>
    <mergeCell ref="D81:E81"/>
    <mergeCell ref="D82:E82"/>
    <mergeCell ref="D83:E83"/>
    <mergeCell ref="D84:E84"/>
    <mergeCell ref="A85:C89"/>
    <mergeCell ref="D94:E94"/>
    <mergeCell ref="G96:X96"/>
    <mergeCell ref="A74:A76"/>
    <mergeCell ref="B74:B76"/>
    <mergeCell ref="C74:C76"/>
    <mergeCell ref="D74:D75"/>
    <mergeCell ref="D76:E76"/>
    <mergeCell ref="A77:A79"/>
    <mergeCell ref="B77:B79"/>
    <mergeCell ref="C77:C79"/>
    <mergeCell ref="D77:D78"/>
    <mergeCell ref="D79:E79"/>
    <mergeCell ref="A70:A71"/>
    <mergeCell ref="B70:B71"/>
    <mergeCell ref="C70:C71"/>
    <mergeCell ref="D71:E71"/>
    <mergeCell ref="A72:A73"/>
    <mergeCell ref="B72:B73"/>
    <mergeCell ref="C72:C73"/>
    <mergeCell ref="D73:E73"/>
    <mergeCell ref="A67:A69"/>
    <mergeCell ref="B67:B69"/>
    <mergeCell ref="C67:C69"/>
    <mergeCell ref="E67:E68"/>
    <mergeCell ref="D69:E69"/>
    <mergeCell ref="A64:A66"/>
    <mergeCell ref="B64:B66"/>
    <mergeCell ref="C64:C66"/>
    <mergeCell ref="E64:E65"/>
    <mergeCell ref="D66:E66"/>
    <mergeCell ref="A60:A63"/>
    <mergeCell ref="B60:B63"/>
    <mergeCell ref="C60:C63"/>
    <mergeCell ref="E60:E62"/>
    <mergeCell ref="D63:E63"/>
    <mergeCell ref="A57:A59"/>
    <mergeCell ref="B57:B59"/>
    <mergeCell ref="C57:C59"/>
    <mergeCell ref="E57:E58"/>
    <mergeCell ref="D59:E59"/>
    <mergeCell ref="A54:A56"/>
    <mergeCell ref="B54:B56"/>
    <mergeCell ref="C54:C56"/>
    <mergeCell ref="E54:E55"/>
    <mergeCell ref="D56:E56"/>
    <mergeCell ref="A51:A53"/>
    <mergeCell ref="B51:B53"/>
    <mergeCell ref="C51:C53"/>
    <mergeCell ref="E51:E52"/>
    <mergeCell ref="D53:E53"/>
    <mergeCell ref="A48:A50"/>
    <mergeCell ref="B48:B50"/>
    <mergeCell ref="C48:C50"/>
    <mergeCell ref="E48:E49"/>
    <mergeCell ref="D50:E50"/>
    <mergeCell ref="D44:E44"/>
    <mergeCell ref="A45:A47"/>
    <mergeCell ref="B45:B47"/>
    <mergeCell ref="C45:C47"/>
    <mergeCell ref="E45:E46"/>
    <mergeCell ref="D47:E47"/>
    <mergeCell ref="D27:E27"/>
    <mergeCell ref="D28:E28"/>
    <mergeCell ref="A41:A44"/>
    <mergeCell ref="B41:B44"/>
    <mergeCell ref="C41:C44"/>
    <mergeCell ref="E41:E43"/>
    <mergeCell ref="A29:A40"/>
    <mergeCell ref="B29:B40"/>
    <mergeCell ref="C29:C40"/>
    <mergeCell ref="D29:D30"/>
    <mergeCell ref="D31:E31"/>
    <mergeCell ref="D32:D33"/>
    <mergeCell ref="D34:E34"/>
    <mergeCell ref="D38:E38"/>
    <mergeCell ref="D39:E39"/>
    <mergeCell ref="D40:E40"/>
    <mergeCell ref="D35:D36"/>
    <mergeCell ref="D37:E37"/>
    <mergeCell ref="D19:E19"/>
    <mergeCell ref="A20:A28"/>
    <mergeCell ref="B20:B28"/>
    <mergeCell ref="C20:C28"/>
    <mergeCell ref="D20:D21"/>
    <mergeCell ref="D22:E22"/>
    <mergeCell ref="D23:D24"/>
    <mergeCell ref="D25:E25"/>
    <mergeCell ref="D26:E26"/>
    <mergeCell ref="A11:A19"/>
    <mergeCell ref="B11:B19"/>
    <mergeCell ref="C11:C19"/>
    <mergeCell ref="D11:D12"/>
    <mergeCell ref="D13:E13"/>
    <mergeCell ref="D14:D15"/>
    <mergeCell ref="D16:E16"/>
    <mergeCell ref="D17:E17"/>
    <mergeCell ref="D18:E18"/>
    <mergeCell ref="A8:A10"/>
    <mergeCell ref="B8:B10"/>
    <mergeCell ref="C8:C10"/>
    <mergeCell ref="E8:E9"/>
    <mergeCell ref="D10:E10"/>
    <mergeCell ref="BN4:BN5"/>
    <mergeCell ref="A6:A7"/>
    <mergeCell ref="B6:B7"/>
    <mergeCell ref="C6:C7"/>
    <mergeCell ref="D7:E7"/>
    <mergeCell ref="AV4:AX4"/>
    <mergeCell ref="AY4:BA4"/>
    <mergeCell ref="BB4:BD4"/>
    <mergeCell ref="BE4:BG4"/>
    <mergeCell ref="BH4:BJ4"/>
    <mergeCell ref="BK4:BM4"/>
    <mergeCell ref="AD4:AF4"/>
    <mergeCell ref="AG4:AI4"/>
    <mergeCell ref="AJ4:AL4"/>
    <mergeCell ref="AM4:AO4"/>
    <mergeCell ref="AP4:AR4"/>
    <mergeCell ref="AS4:AU4"/>
    <mergeCell ref="L4:N4"/>
    <mergeCell ref="O4:Q4"/>
    <mergeCell ref="R4:T4"/>
    <mergeCell ref="U4:W4"/>
    <mergeCell ref="X4:Z4"/>
    <mergeCell ref="AA4:AC4"/>
    <mergeCell ref="A4:A5"/>
    <mergeCell ref="B4:B5"/>
    <mergeCell ref="C4:C5"/>
    <mergeCell ref="D4:E5"/>
    <mergeCell ref="F4:H4"/>
    <mergeCell ref="I4:K4"/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AA3:AC3"/>
    <mergeCell ref="AV3:AX3"/>
    <mergeCell ref="AY3:BA3"/>
    <mergeCell ref="BB3:BD3"/>
    <mergeCell ref="BE3:BG3"/>
    <mergeCell ref="BH3:BJ3"/>
    <mergeCell ref="BK3:BM3"/>
    <mergeCell ref="AD3:AF3"/>
    <mergeCell ref="AG3:AI3"/>
    <mergeCell ref="AJ3:AL3"/>
    <mergeCell ref="AM3:AO3"/>
    <mergeCell ref="AP3:AR3"/>
    <mergeCell ref="AS3:AU3"/>
  </mergeCells>
  <pageMargins left="0.23622047244094491" right="0.23622047244094491" top="0.35433070866141736" bottom="0.35433070866141736" header="0.31496062992125984" footer="0.31496062992125984"/>
  <pageSetup paperSize="8" scale="29" fitToHeight="0" orientation="landscape" copies="2" r:id="rId1"/>
  <headerFooter scaleWithDoc="0" alignWithMargins="0"/>
  <rowBreaks count="1" manualBreakCount="1">
    <brk id="76" max="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AG45"/>
  <sheetViews>
    <sheetView tabSelected="1" view="pageBreakPreview" zoomScaleSheetLayoutView="100" workbookViewId="0">
      <selection activeCell="I28" sqref="I28"/>
    </sheetView>
  </sheetViews>
  <sheetFormatPr defaultColWidth="8.625" defaultRowHeight="14.25"/>
  <cols>
    <col min="1" max="1" width="3.375" style="1" customWidth="1"/>
    <col min="2" max="2" width="12.375" style="2" customWidth="1"/>
    <col min="3" max="3" width="52.5" style="2" customWidth="1"/>
    <col min="4" max="4" width="9" style="2" customWidth="1"/>
    <col min="5" max="7" width="8.75" style="2" bestFit="1" customWidth="1"/>
    <col min="8" max="10" width="10" style="2" bestFit="1" customWidth="1"/>
    <col min="11" max="12" width="8.75" style="2" bestFit="1" customWidth="1"/>
    <col min="13" max="13" width="9" style="2" customWidth="1"/>
    <col min="14" max="24" width="8.75" style="2" bestFit="1" customWidth="1"/>
    <col min="25" max="27" width="10" style="2" bestFit="1" customWidth="1"/>
    <col min="28" max="28" width="10.5" style="2" bestFit="1" customWidth="1"/>
    <col min="29" max="16384" width="8.625" style="2"/>
  </cols>
  <sheetData>
    <row r="1" spans="1:33" ht="4.5" customHeight="1"/>
    <row r="2" spans="1:33" ht="45" customHeight="1">
      <c r="E2" s="410"/>
      <c r="F2" s="410"/>
      <c r="G2" s="410"/>
      <c r="H2" s="410"/>
      <c r="J2" s="410"/>
      <c r="K2" s="410"/>
      <c r="L2" s="410"/>
      <c r="M2" s="410"/>
      <c r="O2" s="411"/>
      <c r="P2" s="411"/>
      <c r="Q2" s="411"/>
      <c r="R2" s="411"/>
      <c r="S2" s="3"/>
      <c r="T2" s="3"/>
      <c r="V2" s="3"/>
      <c r="W2" s="3"/>
      <c r="X2" s="412" t="s">
        <v>53</v>
      </c>
      <c r="Y2" s="412"/>
      <c r="Z2" s="412"/>
      <c r="AA2" s="412"/>
    </row>
    <row r="3" spans="1:33" ht="17.45" customHeight="1"/>
    <row r="4" spans="1:33">
      <c r="A4" s="413" t="s">
        <v>11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</row>
    <row r="5" spans="1:33">
      <c r="B5" s="1"/>
      <c r="C5" s="1"/>
      <c r="D5" s="1"/>
      <c r="E5" s="1"/>
      <c r="F5" s="1"/>
      <c r="G5" s="1"/>
      <c r="H5" s="1"/>
    </row>
    <row r="6" spans="1:33" ht="29.25" customHeight="1">
      <c r="A6" s="4" t="s">
        <v>0</v>
      </c>
      <c r="B6" s="5" t="s">
        <v>12</v>
      </c>
      <c r="C6" s="6"/>
      <c r="D6" s="7">
        <v>2022</v>
      </c>
      <c r="E6" s="7">
        <v>2023</v>
      </c>
      <c r="F6" s="7">
        <v>2024</v>
      </c>
      <c r="G6" s="7">
        <v>2025</v>
      </c>
      <c r="H6" s="7">
        <v>2026</v>
      </c>
      <c r="I6" s="7">
        <v>2027</v>
      </c>
      <c r="J6" s="7">
        <v>2028</v>
      </c>
      <c r="K6" s="7">
        <v>2029</v>
      </c>
      <c r="L6" s="7">
        <v>2030</v>
      </c>
      <c r="M6" s="7">
        <v>2031</v>
      </c>
      <c r="N6" s="7">
        <v>2032</v>
      </c>
      <c r="O6" s="7">
        <v>2033</v>
      </c>
      <c r="P6" s="7">
        <v>2034</v>
      </c>
      <c r="Q6" s="7">
        <v>2035</v>
      </c>
      <c r="R6" s="7">
        <v>2036</v>
      </c>
      <c r="S6" s="7">
        <v>2037</v>
      </c>
      <c r="T6" s="7">
        <v>2038</v>
      </c>
      <c r="U6" s="7">
        <v>2039</v>
      </c>
      <c r="V6" s="7">
        <v>2040</v>
      </c>
      <c r="W6" s="7">
        <v>2041</v>
      </c>
      <c r="X6" s="7">
        <v>2042</v>
      </c>
      <c r="Y6" s="7">
        <v>2043</v>
      </c>
      <c r="Z6" s="7">
        <v>2044</v>
      </c>
      <c r="AA6" s="7">
        <v>2045</v>
      </c>
    </row>
    <row r="7" spans="1:33" ht="21.75" customHeight="1">
      <c r="A7" s="123">
        <v>1</v>
      </c>
      <c r="B7" s="407" t="s">
        <v>54</v>
      </c>
      <c r="C7" s="124" t="s">
        <v>13</v>
      </c>
      <c r="D7" s="8">
        <v>3.8268955618666507E-2</v>
      </c>
      <c r="E7" s="8">
        <v>4.334981088696948E-2</v>
      </c>
      <c r="F7" s="8">
        <v>4.3124666486746455E-2</v>
      </c>
      <c r="G7" s="8">
        <v>2.7890290482301378E-2</v>
      </c>
      <c r="H7" s="9">
        <v>3.0113196093700449E-2</v>
      </c>
      <c r="I7" s="8">
        <v>2.8479505306599571E-2</v>
      </c>
      <c r="J7" s="8">
        <v>2.6943235151190667E-2</v>
      </c>
      <c r="K7" s="8">
        <v>2.5518092284302251E-2</v>
      </c>
      <c r="L7" s="8">
        <v>2.517651155872401E-2</v>
      </c>
      <c r="M7" s="8">
        <v>2.4129656118708941E-2</v>
      </c>
      <c r="N7" s="10">
        <v>2.2938716758520588E-2</v>
      </c>
      <c r="O7" s="10">
        <v>2.1786421760740676E-2</v>
      </c>
      <c r="P7" s="10">
        <v>2.0703010506826103E-2</v>
      </c>
      <c r="Q7" s="10">
        <v>2.0180181182459858E-2</v>
      </c>
      <c r="R7" s="10">
        <v>1.5002242251873042E-2</v>
      </c>
      <c r="S7" s="11">
        <v>1.4326329824238296E-2</v>
      </c>
      <c r="T7" s="11">
        <v>1.368983830305039E-2</v>
      </c>
      <c r="U7" s="11">
        <v>1.3090279482751052E-2</v>
      </c>
      <c r="V7" s="11">
        <v>1.1705296208223611E-2</v>
      </c>
      <c r="W7" s="11">
        <v>1.1276213856992482E-2</v>
      </c>
      <c r="X7" s="11">
        <v>9.7991031250970993E-3</v>
      </c>
      <c r="Y7" s="11">
        <v>4.1166593600805547E-3</v>
      </c>
      <c r="Z7" s="11">
        <v>2.1316092309645995E-3</v>
      </c>
      <c r="AA7" s="11">
        <v>3.4171350782689935E-4</v>
      </c>
    </row>
    <row r="8" spans="1:33">
      <c r="A8" s="123">
        <v>2</v>
      </c>
      <c r="B8" s="408"/>
      <c r="C8" s="125" t="s">
        <v>14</v>
      </c>
      <c r="D8" s="126">
        <v>0.42963996563658985</v>
      </c>
      <c r="E8" s="126">
        <v>0.41971934947467876</v>
      </c>
      <c r="F8" s="126">
        <v>0.4007309277840152</v>
      </c>
      <c r="G8" s="126">
        <v>0.32700476436909431</v>
      </c>
      <c r="H8" s="126">
        <v>0.3614244803858816</v>
      </c>
      <c r="I8" s="126">
        <v>0.33702168312777842</v>
      </c>
      <c r="J8" s="126">
        <v>0.32196870869397998</v>
      </c>
      <c r="K8" s="126">
        <v>0.29053107380373516</v>
      </c>
      <c r="L8" s="126">
        <v>0.27382971006475332</v>
      </c>
      <c r="M8" s="126">
        <v>0.26805493834241273</v>
      </c>
      <c r="N8" s="10">
        <v>0.26818200383417318</v>
      </c>
      <c r="O8" s="10">
        <v>0.26872527638734839</v>
      </c>
      <c r="P8" s="10">
        <v>0.27274932935789348</v>
      </c>
      <c r="Q8" s="10">
        <v>0.27607854199681758</v>
      </c>
      <c r="R8" s="10">
        <v>0.27894966490143425</v>
      </c>
      <c r="S8" s="11">
        <v>0.28138598407283683</v>
      </c>
      <c r="T8" s="8">
        <v>0.28484436541800912</v>
      </c>
      <c r="U8" s="11">
        <v>0.28847722840132478</v>
      </c>
      <c r="V8" s="8">
        <v>0.29176060424997435</v>
      </c>
      <c r="W8" s="11">
        <v>0.29467292372677673</v>
      </c>
      <c r="X8" s="8">
        <v>0.29714778286621035</v>
      </c>
      <c r="Y8" s="8">
        <v>0.29941980092491549</v>
      </c>
      <c r="Z8" s="8">
        <v>0.30214928048513262</v>
      </c>
      <c r="AA8" s="8">
        <v>0.30479056110932923</v>
      </c>
    </row>
    <row r="9" spans="1:33" ht="24" customHeight="1">
      <c r="A9" s="123">
        <v>3</v>
      </c>
      <c r="B9" s="407" t="s">
        <v>75</v>
      </c>
      <c r="C9" s="124" t="s">
        <v>13</v>
      </c>
      <c r="D9" s="8">
        <v>3.5651186755015149E-2</v>
      </c>
      <c r="E9" s="8">
        <v>4.334981088696948E-2</v>
      </c>
      <c r="F9" s="8">
        <v>4.3124666486746455E-2</v>
      </c>
      <c r="G9" s="8">
        <v>2.7890290482301378E-2</v>
      </c>
      <c r="H9" s="9">
        <v>3.0113196093700449E-2</v>
      </c>
      <c r="I9" s="8">
        <v>2.8479505306599571E-2</v>
      </c>
      <c r="J9" s="8">
        <v>2.6943235151190667E-2</v>
      </c>
      <c r="K9" s="8">
        <v>2.5518092284302251E-2</v>
      </c>
      <c r="L9" s="8">
        <v>2.517651155872401E-2</v>
      </c>
      <c r="M9" s="8">
        <v>2.4129656118708941E-2</v>
      </c>
      <c r="N9" s="10">
        <v>2.2938716758520588E-2</v>
      </c>
      <c r="O9" s="10">
        <v>2.1786421760740676E-2</v>
      </c>
      <c r="P9" s="10">
        <v>2.0703010506826103E-2</v>
      </c>
      <c r="Q9" s="10">
        <v>2.0180181182459858E-2</v>
      </c>
      <c r="R9" s="10">
        <v>1.5002242251873042E-2</v>
      </c>
      <c r="S9" s="11">
        <v>1.4326329824238296E-2</v>
      </c>
      <c r="T9" s="11">
        <v>1.368983830305039E-2</v>
      </c>
      <c r="U9" s="11">
        <v>1.3090279482751052E-2</v>
      </c>
      <c r="V9" s="11">
        <v>1.1705296208223611E-2</v>
      </c>
      <c r="W9" s="11">
        <v>1.1276213856992482E-2</v>
      </c>
      <c r="X9" s="11">
        <v>9.7991031250970993E-3</v>
      </c>
      <c r="Y9" s="11">
        <v>4.1166593600805547E-3</v>
      </c>
      <c r="Z9" s="11">
        <v>2.1316092309645995E-3</v>
      </c>
      <c r="AA9" s="11">
        <v>3.4171350782689935E-4</v>
      </c>
    </row>
    <row r="10" spans="1:33">
      <c r="A10" s="123">
        <v>4</v>
      </c>
      <c r="B10" s="408"/>
      <c r="C10" s="125" t="s">
        <v>14</v>
      </c>
      <c r="D10" s="126">
        <v>0.42963996563658985</v>
      </c>
      <c r="E10" s="126">
        <v>0.41336902216525279</v>
      </c>
      <c r="F10" s="126">
        <v>0.39438060047458917</v>
      </c>
      <c r="G10" s="126">
        <v>0.32065443705966828</v>
      </c>
      <c r="H10" s="126">
        <v>0.35918020494956127</v>
      </c>
      <c r="I10" s="126">
        <v>0.33477740769145814</v>
      </c>
      <c r="J10" s="126">
        <v>0.31972443325765976</v>
      </c>
      <c r="K10" s="126">
        <v>0.28828679836741494</v>
      </c>
      <c r="L10" s="126">
        <v>0.27382971006475332</v>
      </c>
      <c r="M10" s="126">
        <v>0.26805493834241273</v>
      </c>
      <c r="N10" s="10">
        <v>0.26818200383417318</v>
      </c>
      <c r="O10" s="10">
        <v>0.26872527638734839</v>
      </c>
      <c r="P10" s="10">
        <v>0.27274932935789348</v>
      </c>
      <c r="Q10" s="10">
        <v>0.27607854199681758</v>
      </c>
      <c r="R10" s="10">
        <v>0.27894966490143425</v>
      </c>
      <c r="S10" s="11">
        <v>0.28138598407283683</v>
      </c>
      <c r="T10" s="8">
        <v>0.28484436541800912</v>
      </c>
      <c r="U10" s="11">
        <v>0.28847722840132478</v>
      </c>
      <c r="V10" s="8">
        <v>0.29176060424997435</v>
      </c>
      <c r="W10" s="11">
        <v>0.29467292372677673</v>
      </c>
      <c r="X10" s="8">
        <v>0.29714778286621035</v>
      </c>
      <c r="Y10" s="8">
        <v>0.29941980092491549</v>
      </c>
      <c r="Z10" s="8">
        <v>0.30214928048513262</v>
      </c>
      <c r="AA10" s="8">
        <v>0.30479056110932923</v>
      </c>
    </row>
    <row r="11" spans="1:33">
      <c r="A11" s="12"/>
      <c r="B11" s="13"/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</row>
    <row r="12" spans="1:33" ht="19.5" customHeight="1">
      <c r="A12" s="17">
        <v>5</v>
      </c>
      <c r="B12" s="409" t="s">
        <v>15</v>
      </c>
      <c r="C12" s="409"/>
      <c r="D12" s="18">
        <f t="shared" ref="D12:AA13" si="0">D9-D7</f>
        <v>-2.6177688636513582E-3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</row>
    <row r="13" spans="1:33" ht="19.5" customHeight="1">
      <c r="A13" s="17">
        <v>6</v>
      </c>
      <c r="B13" s="409" t="s">
        <v>16</v>
      </c>
      <c r="C13" s="409"/>
      <c r="D13" s="18">
        <f t="shared" si="0"/>
        <v>0</v>
      </c>
      <c r="E13" s="18">
        <f t="shared" si="0"/>
        <v>-6.3503273094259738E-3</v>
      </c>
      <c r="F13" s="18">
        <f t="shared" si="0"/>
        <v>-6.3503273094260293E-3</v>
      </c>
      <c r="G13" s="18">
        <f t="shared" si="0"/>
        <v>-6.3503273094260293E-3</v>
      </c>
      <c r="H13" s="18">
        <f t="shared" si="0"/>
        <v>-2.244275436320331E-3</v>
      </c>
      <c r="I13" s="18">
        <f t="shared" si="0"/>
        <v>-2.2442754363202755E-3</v>
      </c>
      <c r="J13" s="18">
        <f t="shared" si="0"/>
        <v>-2.24427543632022E-3</v>
      </c>
      <c r="K13" s="18">
        <f t="shared" si="0"/>
        <v>-2.24427543632022E-3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</row>
    <row r="14" spans="1:33">
      <c r="A14" s="19"/>
      <c r="B14" s="20"/>
      <c r="C14" s="21"/>
      <c r="D14" s="22"/>
      <c r="E14" s="22"/>
      <c r="F14" s="22"/>
      <c r="G14" s="22"/>
      <c r="H14" s="23"/>
      <c r="I14" s="8"/>
      <c r="J14" s="8"/>
      <c r="K14" s="8"/>
      <c r="L14" s="8"/>
      <c r="M14" s="8"/>
      <c r="N14" s="9"/>
      <c r="O14" s="8"/>
      <c r="P14" s="8"/>
      <c r="Q14" s="8"/>
      <c r="R14" s="8"/>
      <c r="S14" s="8"/>
      <c r="T14" s="10"/>
      <c r="U14" s="10"/>
      <c r="V14" s="10"/>
      <c r="W14" s="10"/>
      <c r="X14" s="10"/>
      <c r="Y14" s="11"/>
      <c r="Z14" s="11"/>
      <c r="AA14" s="11"/>
      <c r="AB14" s="24"/>
      <c r="AC14" s="25"/>
      <c r="AD14" s="25"/>
      <c r="AE14" s="25"/>
      <c r="AF14" s="25"/>
      <c r="AG14" s="25"/>
    </row>
    <row r="15" spans="1:33" ht="19.5" customHeight="1">
      <c r="A15" s="26">
        <v>7</v>
      </c>
      <c r="B15" s="409" t="s">
        <v>17</v>
      </c>
      <c r="C15" s="409"/>
      <c r="D15" s="18">
        <f t="shared" ref="D15:AA15" si="1">D8-D7</f>
        <v>0.39137101001792335</v>
      </c>
      <c r="E15" s="18">
        <f t="shared" si="1"/>
        <v>0.37636953858770927</v>
      </c>
      <c r="F15" s="18">
        <f t="shared" si="1"/>
        <v>0.35760626129726875</v>
      </c>
      <c r="G15" s="18">
        <f t="shared" si="1"/>
        <v>0.29911447388679291</v>
      </c>
      <c r="H15" s="18">
        <f t="shared" si="1"/>
        <v>0.33131128429218115</v>
      </c>
      <c r="I15" s="18">
        <f t="shared" si="1"/>
        <v>0.30854217782117882</v>
      </c>
      <c r="J15" s="18">
        <f t="shared" si="1"/>
        <v>0.2950254735427893</v>
      </c>
      <c r="K15" s="18">
        <f t="shared" si="1"/>
        <v>0.26501298151943292</v>
      </c>
      <c r="L15" s="18">
        <f t="shared" si="1"/>
        <v>0.24865319850602929</v>
      </c>
      <c r="M15" s="18">
        <f t="shared" si="1"/>
        <v>0.2439252822237038</v>
      </c>
      <c r="N15" s="18">
        <f t="shared" si="1"/>
        <v>0.2452432870756526</v>
      </c>
      <c r="O15" s="18">
        <f t="shared" si="1"/>
        <v>0.24693885462660772</v>
      </c>
      <c r="P15" s="18">
        <f t="shared" si="1"/>
        <v>0.25204631885106737</v>
      </c>
      <c r="Q15" s="18">
        <f t="shared" si="1"/>
        <v>0.25589836081435774</v>
      </c>
      <c r="R15" s="18">
        <f t="shared" si="1"/>
        <v>0.26394742264956123</v>
      </c>
      <c r="S15" s="18">
        <f t="shared" si="1"/>
        <v>0.26705965424859851</v>
      </c>
      <c r="T15" s="18">
        <f t="shared" si="1"/>
        <v>0.27115452711495874</v>
      </c>
      <c r="U15" s="18">
        <f t="shared" si="1"/>
        <v>0.27538694891857374</v>
      </c>
      <c r="V15" s="18">
        <f t="shared" si="1"/>
        <v>0.28005530804175072</v>
      </c>
      <c r="W15" s="18">
        <f t="shared" si="1"/>
        <v>0.28339670986978427</v>
      </c>
      <c r="X15" s="18">
        <f t="shared" si="1"/>
        <v>0.28734867974111328</v>
      </c>
      <c r="Y15" s="18">
        <f t="shared" si="1"/>
        <v>0.29530314156483495</v>
      </c>
      <c r="Z15" s="18">
        <f t="shared" si="1"/>
        <v>0.30001767125416801</v>
      </c>
      <c r="AA15" s="18">
        <f t="shared" si="1"/>
        <v>0.30444884760150231</v>
      </c>
      <c r="AB15" s="27"/>
      <c r="AC15" s="25"/>
      <c r="AD15" s="28"/>
      <c r="AE15" s="28"/>
      <c r="AF15" s="28"/>
      <c r="AG15" s="28"/>
    </row>
    <row r="16" spans="1:33" ht="19.5" customHeight="1">
      <c r="A16" s="26">
        <v>8</v>
      </c>
      <c r="B16" s="405" t="s">
        <v>18</v>
      </c>
      <c r="C16" s="406"/>
      <c r="D16" s="29">
        <f t="shared" ref="D16:AA16" si="2">D10-D9</f>
        <v>0.39398877888157469</v>
      </c>
      <c r="E16" s="29">
        <f t="shared" si="2"/>
        <v>0.3700192112782833</v>
      </c>
      <c r="F16" s="29">
        <f t="shared" si="2"/>
        <v>0.35125593398784272</v>
      </c>
      <c r="G16" s="29">
        <f t="shared" si="2"/>
        <v>0.29276414657736693</v>
      </c>
      <c r="H16" s="29">
        <f t="shared" si="2"/>
        <v>0.32906700885586082</v>
      </c>
      <c r="I16" s="29">
        <f t="shared" si="2"/>
        <v>0.30629790238485854</v>
      </c>
      <c r="J16" s="29">
        <f t="shared" si="2"/>
        <v>0.29278119810646908</v>
      </c>
      <c r="K16" s="29">
        <f t="shared" si="2"/>
        <v>0.2627687060831127</v>
      </c>
      <c r="L16" s="29">
        <f t="shared" si="2"/>
        <v>0.24865319850602929</v>
      </c>
      <c r="M16" s="29">
        <f t="shared" si="2"/>
        <v>0.2439252822237038</v>
      </c>
      <c r="N16" s="29">
        <f t="shared" si="2"/>
        <v>0.2452432870756526</v>
      </c>
      <c r="O16" s="29">
        <f t="shared" si="2"/>
        <v>0.24693885462660772</v>
      </c>
      <c r="P16" s="29">
        <f t="shared" si="2"/>
        <v>0.25204631885106737</v>
      </c>
      <c r="Q16" s="29">
        <f t="shared" si="2"/>
        <v>0.25589836081435774</v>
      </c>
      <c r="R16" s="29">
        <f t="shared" si="2"/>
        <v>0.26394742264956123</v>
      </c>
      <c r="S16" s="30">
        <f t="shared" si="2"/>
        <v>0.26705965424859851</v>
      </c>
      <c r="T16" s="30">
        <f t="shared" si="2"/>
        <v>0.27115452711495874</v>
      </c>
      <c r="U16" s="30">
        <f t="shared" si="2"/>
        <v>0.27538694891857374</v>
      </c>
      <c r="V16" s="30">
        <f t="shared" si="2"/>
        <v>0.28005530804175072</v>
      </c>
      <c r="W16" s="30">
        <f t="shared" si="2"/>
        <v>0.28339670986978427</v>
      </c>
      <c r="X16" s="30">
        <f t="shared" si="2"/>
        <v>0.28734867974111328</v>
      </c>
      <c r="Y16" s="30">
        <f t="shared" si="2"/>
        <v>0.29530314156483495</v>
      </c>
      <c r="Z16" s="30">
        <f t="shared" si="2"/>
        <v>0.30001767125416801</v>
      </c>
      <c r="AA16" s="30">
        <f t="shared" si="2"/>
        <v>0.30444884760150231</v>
      </c>
    </row>
    <row r="17" spans="1:27" ht="16.5" customHeight="1">
      <c r="A17" s="19"/>
      <c r="B17" s="20"/>
      <c r="C17" s="21"/>
      <c r="D17" s="22"/>
      <c r="E17" s="22"/>
      <c r="F17" s="22"/>
      <c r="G17" s="22"/>
      <c r="H17" s="23"/>
      <c r="I17" s="23"/>
      <c r="J17" s="23"/>
      <c r="K17" s="23"/>
      <c r="L17" s="23"/>
      <c r="M17" s="23"/>
      <c r="N17" s="15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21" customHeight="1">
      <c r="A18" s="17">
        <v>9</v>
      </c>
      <c r="B18" s="409" t="s">
        <v>19</v>
      </c>
      <c r="C18" s="409"/>
      <c r="D18" s="18">
        <f t="shared" ref="D18:AA18" si="3">D16-D15</f>
        <v>2.6177688636513374E-3</v>
      </c>
      <c r="E18" s="18">
        <f t="shared" si="3"/>
        <v>-6.3503273094259738E-3</v>
      </c>
      <c r="F18" s="18">
        <f t="shared" si="3"/>
        <v>-6.3503273094260293E-3</v>
      </c>
      <c r="G18" s="18">
        <f t="shared" si="3"/>
        <v>-6.3503273094259738E-3</v>
      </c>
      <c r="H18" s="18">
        <f t="shared" si="3"/>
        <v>-2.244275436320331E-3</v>
      </c>
      <c r="I18" s="18">
        <f t="shared" si="3"/>
        <v>-2.2442754363202755E-3</v>
      </c>
      <c r="J18" s="18">
        <f t="shared" si="3"/>
        <v>-2.24427543632022E-3</v>
      </c>
      <c r="K18" s="18">
        <f t="shared" si="3"/>
        <v>-2.24427543632022E-3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3"/>
        <v>0</v>
      </c>
      <c r="S18" s="18">
        <f t="shared" si="3"/>
        <v>0</v>
      </c>
      <c r="T18" s="18">
        <f t="shared" si="3"/>
        <v>0</v>
      </c>
      <c r="U18" s="18">
        <f t="shared" si="3"/>
        <v>0</v>
      </c>
      <c r="V18" s="18">
        <f t="shared" si="3"/>
        <v>0</v>
      </c>
      <c r="W18" s="18">
        <f t="shared" si="3"/>
        <v>0</v>
      </c>
      <c r="X18" s="18">
        <f t="shared" si="3"/>
        <v>0</v>
      </c>
      <c r="Y18" s="18">
        <f t="shared" si="3"/>
        <v>0</v>
      </c>
      <c r="Z18" s="18">
        <f t="shared" si="3"/>
        <v>0</v>
      </c>
      <c r="AA18" s="18">
        <f t="shared" si="3"/>
        <v>0</v>
      </c>
    </row>
    <row r="19" spans="1:27" ht="21" customHeight="1">
      <c r="A19" s="127"/>
      <c r="B19" s="128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</row>
    <row r="20" spans="1:27">
      <c r="A20" s="31" t="s">
        <v>74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7" s="34" customFormat="1" ht="12.75">
      <c r="A22" s="7" t="s">
        <v>0</v>
      </c>
      <c r="B22" s="417" t="s">
        <v>12</v>
      </c>
      <c r="C22" s="418"/>
      <c r="D22" s="419"/>
      <c r="E22" s="33">
        <v>2023</v>
      </c>
      <c r="F22" s="7">
        <v>2024</v>
      </c>
      <c r="G22" s="33">
        <v>2025</v>
      </c>
      <c r="H22" s="7">
        <v>2026</v>
      </c>
      <c r="I22" s="33">
        <v>2027</v>
      </c>
      <c r="J22" s="7">
        <v>2028</v>
      </c>
      <c r="K22" s="33">
        <v>2029</v>
      </c>
      <c r="L22" s="7">
        <v>2030</v>
      </c>
      <c r="M22" s="33">
        <v>2031</v>
      </c>
      <c r="N22" s="7">
        <v>2032</v>
      </c>
      <c r="O22" s="33">
        <v>2033</v>
      </c>
      <c r="P22" s="7">
        <v>2034</v>
      </c>
      <c r="Q22" s="33">
        <v>2035</v>
      </c>
      <c r="R22" s="7">
        <v>2036</v>
      </c>
      <c r="S22" s="33">
        <v>2037</v>
      </c>
      <c r="T22" s="7">
        <v>2038</v>
      </c>
      <c r="U22" s="33">
        <v>2039</v>
      </c>
      <c r="V22" s="7">
        <v>2040</v>
      </c>
      <c r="W22" s="33">
        <v>2041</v>
      </c>
      <c r="X22" s="7">
        <v>2042</v>
      </c>
      <c r="Y22" s="33">
        <v>2043</v>
      </c>
      <c r="Z22" s="7">
        <v>2044</v>
      </c>
      <c r="AA22" s="33">
        <v>2045</v>
      </c>
    </row>
    <row r="23" spans="1:27" ht="23.25" customHeight="1">
      <c r="A23" s="17">
        <v>1</v>
      </c>
      <c r="B23" s="414" t="s">
        <v>55</v>
      </c>
      <c r="C23" s="415"/>
      <c r="D23" s="416"/>
      <c r="E23" s="35">
        <v>129919726</v>
      </c>
      <c r="F23" s="35">
        <v>87815882</v>
      </c>
      <c r="G23" s="35">
        <v>128509784</v>
      </c>
      <c r="H23" s="35">
        <v>170324351</v>
      </c>
      <c r="I23" s="35">
        <v>221955163</v>
      </c>
      <c r="J23" s="35">
        <v>244163965</v>
      </c>
      <c r="K23" s="35">
        <v>263832748</v>
      </c>
      <c r="L23" s="35">
        <v>284213277</v>
      </c>
      <c r="M23" s="35">
        <v>299255332</v>
      </c>
      <c r="N23" s="35">
        <v>319503954</v>
      </c>
      <c r="O23" s="35">
        <v>340425705</v>
      </c>
      <c r="P23" s="35">
        <v>361708283</v>
      </c>
      <c r="Q23" s="35">
        <v>383312687</v>
      </c>
      <c r="R23" s="35">
        <v>413773375</v>
      </c>
      <c r="S23" s="35">
        <v>436645676</v>
      </c>
      <c r="T23" s="35">
        <v>460032721</v>
      </c>
      <c r="U23" s="35">
        <v>483590120</v>
      </c>
      <c r="V23" s="35">
        <v>510595550</v>
      </c>
      <c r="W23" s="35">
        <v>534229724</v>
      </c>
      <c r="X23" s="35">
        <v>559851289</v>
      </c>
      <c r="Y23" s="35">
        <v>594852567</v>
      </c>
      <c r="Z23" s="35">
        <v>623246694</v>
      </c>
      <c r="AA23" s="35">
        <v>651408032</v>
      </c>
    </row>
    <row r="24" spans="1:27" ht="24.75" customHeight="1">
      <c r="A24" s="17">
        <v>2</v>
      </c>
      <c r="B24" s="414" t="s">
        <v>73</v>
      </c>
      <c r="C24" s="415"/>
      <c r="D24" s="416"/>
      <c r="E24" s="35">
        <v>134252722</v>
      </c>
      <c r="F24" s="35">
        <v>85355359</v>
      </c>
      <c r="G24" s="35">
        <v>128509784</v>
      </c>
      <c r="H24" s="35">
        <v>170324351</v>
      </c>
      <c r="I24" s="35">
        <v>221955163</v>
      </c>
      <c r="J24" s="35">
        <v>244163965</v>
      </c>
      <c r="K24" s="35">
        <v>263832748</v>
      </c>
      <c r="L24" s="35">
        <v>284213277</v>
      </c>
      <c r="M24" s="35">
        <v>299255332</v>
      </c>
      <c r="N24" s="35">
        <v>319503954</v>
      </c>
      <c r="O24" s="35">
        <v>340425705</v>
      </c>
      <c r="P24" s="35">
        <v>361708283</v>
      </c>
      <c r="Q24" s="35">
        <v>383312687</v>
      </c>
      <c r="R24" s="35">
        <v>413773375</v>
      </c>
      <c r="S24" s="35">
        <v>436645676</v>
      </c>
      <c r="T24" s="35">
        <v>460032721</v>
      </c>
      <c r="U24" s="35">
        <v>483590120</v>
      </c>
      <c r="V24" s="35">
        <v>510595550</v>
      </c>
      <c r="W24" s="35">
        <v>534229724</v>
      </c>
      <c r="X24" s="35">
        <v>559851289</v>
      </c>
      <c r="Y24" s="35">
        <v>594852567</v>
      </c>
      <c r="Z24" s="35">
        <v>623246694</v>
      </c>
      <c r="AA24" s="35">
        <v>651408032</v>
      </c>
    </row>
    <row r="25" spans="1:27" ht="25.5" customHeight="1">
      <c r="A25" s="17">
        <v>3</v>
      </c>
      <c r="B25" s="414" t="s">
        <v>1</v>
      </c>
      <c r="C25" s="415"/>
      <c r="D25" s="416"/>
      <c r="E25" s="36">
        <f t="shared" ref="E25:AA25" si="4">E24-E23</f>
        <v>4332996</v>
      </c>
      <c r="F25" s="36">
        <f t="shared" si="4"/>
        <v>-2460523</v>
      </c>
      <c r="G25" s="36">
        <f t="shared" si="4"/>
        <v>0</v>
      </c>
      <c r="H25" s="36">
        <f t="shared" si="4"/>
        <v>0</v>
      </c>
      <c r="I25" s="36">
        <f t="shared" si="4"/>
        <v>0</v>
      </c>
      <c r="J25" s="36">
        <f t="shared" si="4"/>
        <v>0</v>
      </c>
      <c r="K25" s="36">
        <f t="shared" si="4"/>
        <v>0</v>
      </c>
      <c r="L25" s="36">
        <f t="shared" si="4"/>
        <v>0</v>
      </c>
      <c r="M25" s="36">
        <f t="shared" si="4"/>
        <v>0</v>
      </c>
      <c r="N25" s="36">
        <f t="shared" si="4"/>
        <v>0</v>
      </c>
      <c r="O25" s="36">
        <f t="shared" si="4"/>
        <v>0</v>
      </c>
      <c r="P25" s="36">
        <f t="shared" si="4"/>
        <v>0</v>
      </c>
      <c r="Q25" s="36">
        <f t="shared" si="4"/>
        <v>0</v>
      </c>
      <c r="R25" s="36">
        <f t="shared" si="4"/>
        <v>0</v>
      </c>
      <c r="S25" s="36">
        <f t="shared" si="4"/>
        <v>0</v>
      </c>
      <c r="T25" s="36">
        <f t="shared" si="4"/>
        <v>0</v>
      </c>
      <c r="U25" s="36">
        <f t="shared" si="4"/>
        <v>0</v>
      </c>
      <c r="V25" s="36">
        <f t="shared" si="4"/>
        <v>0</v>
      </c>
      <c r="W25" s="36">
        <f t="shared" si="4"/>
        <v>0</v>
      </c>
      <c r="X25" s="36">
        <f t="shared" si="4"/>
        <v>0</v>
      </c>
      <c r="Y25" s="36">
        <f t="shared" si="4"/>
        <v>0</v>
      </c>
      <c r="Z25" s="36">
        <f t="shared" si="4"/>
        <v>0</v>
      </c>
      <c r="AA25" s="36">
        <f t="shared" si="4"/>
        <v>0</v>
      </c>
    </row>
    <row r="45" spans="7:7">
      <c r="G45" s="2">
        <v>1745594</v>
      </c>
    </row>
  </sheetData>
  <mergeCells count="16">
    <mergeCell ref="B24:D24"/>
    <mergeCell ref="B25:D25"/>
    <mergeCell ref="B23:D23"/>
    <mergeCell ref="B22:D22"/>
    <mergeCell ref="B18:C18"/>
    <mergeCell ref="E2:H2"/>
    <mergeCell ref="J2:M2"/>
    <mergeCell ref="O2:R2"/>
    <mergeCell ref="X2:AA2"/>
    <mergeCell ref="A4:X4"/>
    <mergeCell ref="B16:C16"/>
    <mergeCell ref="B7:B8"/>
    <mergeCell ref="B9:B10"/>
    <mergeCell ref="B12:C12"/>
    <mergeCell ref="B13:C13"/>
    <mergeCell ref="B15:C15"/>
  </mergeCells>
  <printOptions horizontalCentered="1"/>
  <pageMargins left="0" right="0" top="0.74803149606299213" bottom="0.74803149606299213" header="0.31496062992125984" footer="0.31496062992125984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nr 1</vt:lpstr>
      <vt:lpstr>Zał. nr 2 </vt:lpstr>
      <vt:lpstr>'Zał. nr 1'!Obszar_wydruku</vt:lpstr>
      <vt:lpstr>'Zał. nr 2 '!Obszar_wydruku</vt:lpstr>
      <vt:lpstr>'Zał. nr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Bieszczad Foremny Elżbieta</cp:lastModifiedBy>
  <cp:lastPrinted>2022-12-19T10:23:43Z</cp:lastPrinted>
  <dcterms:created xsi:type="dcterms:W3CDTF">2010-10-15T07:12:31Z</dcterms:created>
  <dcterms:modified xsi:type="dcterms:W3CDTF">2022-12-20T07:24:48Z</dcterms:modified>
</cp:coreProperties>
</file>