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.kajzar\Desktop\WPF\2022\UCHWAŁY\10 listopad\"/>
    </mc:Choice>
  </mc:AlternateContent>
  <bookViews>
    <workbookView xWindow="-120" yWindow="-120" windowWidth="29040" windowHeight="15840" tabRatio="685" activeTab="1"/>
  </bookViews>
  <sheets>
    <sheet name="Zał. nr 1" sheetId="209" r:id="rId1"/>
    <sheet name="Zał. nr 2 " sheetId="21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1'!$A$1:$BN$43</definedName>
    <definedName name="_xlnm.Print_Area" localSheetId="1">'Zał. nr 2 '!$A$1:$AA$32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2" i="210" l="1"/>
  <c r="Z32" i="210"/>
  <c r="Y32" i="210"/>
  <c r="X32" i="210"/>
  <c r="W32" i="210"/>
  <c r="V32" i="210"/>
  <c r="U32" i="210"/>
  <c r="T32" i="210"/>
  <c r="S32" i="210"/>
  <c r="R32" i="210"/>
  <c r="Q32" i="210"/>
  <c r="P32" i="210"/>
  <c r="O32" i="210"/>
  <c r="N32" i="210"/>
  <c r="M32" i="210"/>
  <c r="L32" i="210"/>
  <c r="K32" i="210"/>
  <c r="J32" i="210"/>
  <c r="I32" i="210"/>
  <c r="H32" i="210"/>
  <c r="G32" i="210"/>
  <c r="F32" i="210"/>
  <c r="E32" i="210"/>
  <c r="AA25" i="210"/>
  <c r="Z25" i="210"/>
  <c r="Y25" i="210"/>
  <c r="X25" i="210"/>
  <c r="W25" i="210"/>
  <c r="V25" i="210"/>
  <c r="U25" i="210"/>
  <c r="T25" i="210"/>
  <c r="S25" i="210"/>
  <c r="R25" i="210"/>
  <c r="Q25" i="210"/>
  <c r="P25" i="210"/>
  <c r="O25" i="210"/>
  <c r="N25" i="210"/>
  <c r="M25" i="210"/>
  <c r="L25" i="210"/>
  <c r="K25" i="210"/>
  <c r="J25" i="210"/>
  <c r="I25" i="210"/>
  <c r="H25" i="210"/>
  <c r="G25" i="210"/>
  <c r="F25" i="210"/>
  <c r="E25" i="210"/>
  <c r="AA16" i="210"/>
  <c r="Z16" i="210"/>
  <c r="Y16" i="210"/>
  <c r="X16" i="210"/>
  <c r="W16" i="210"/>
  <c r="V16" i="210"/>
  <c r="U16" i="210"/>
  <c r="T16" i="210"/>
  <c r="S16" i="210"/>
  <c r="R16" i="210"/>
  <c r="Q16" i="210"/>
  <c r="P16" i="210"/>
  <c r="O16" i="210"/>
  <c r="N16" i="210"/>
  <c r="M16" i="210"/>
  <c r="L16" i="210"/>
  <c r="K16" i="210"/>
  <c r="J16" i="210"/>
  <c r="I16" i="210"/>
  <c r="H16" i="210"/>
  <c r="G16" i="210"/>
  <c r="F16" i="210"/>
  <c r="E16" i="210"/>
  <c r="D16" i="210"/>
  <c r="AA15" i="210"/>
  <c r="Z15" i="210"/>
  <c r="Y15" i="210"/>
  <c r="X15" i="210"/>
  <c r="W15" i="210"/>
  <c r="V15" i="210"/>
  <c r="U15" i="210"/>
  <c r="T15" i="210"/>
  <c r="S15" i="210"/>
  <c r="R15" i="210"/>
  <c r="Q15" i="210"/>
  <c r="P15" i="210"/>
  <c r="O15" i="210"/>
  <c r="N15" i="210"/>
  <c r="M15" i="210"/>
  <c r="L15" i="210"/>
  <c r="K15" i="210"/>
  <c r="J15" i="210"/>
  <c r="I15" i="210"/>
  <c r="H15" i="210"/>
  <c r="G15" i="210"/>
  <c r="F15" i="210"/>
  <c r="E15" i="210"/>
  <c r="D15" i="210"/>
  <c r="AA13" i="210"/>
  <c r="Z13" i="210"/>
  <c r="Y13" i="210"/>
  <c r="X13" i="210"/>
  <c r="W13" i="210"/>
  <c r="V13" i="210"/>
  <c r="U13" i="210"/>
  <c r="T13" i="210"/>
  <c r="S13" i="210"/>
  <c r="R13" i="210"/>
  <c r="Q13" i="210"/>
  <c r="P13" i="210"/>
  <c r="O13" i="210"/>
  <c r="N13" i="210"/>
  <c r="M13" i="210"/>
  <c r="L13" i="210"/>
  <c r="K13" i="210"/>
  <c r="J13" i="210"/>
  <c r="I13" i="210"/>
  <c r="H13" i="210"/>
  <c r="G13" i="210"/>
  <c r="F13" i="210"/>
  <c r="E13" i="210"/>
  <c r="D13" i="210"/>
  <c r="AA12" i="210"/>
  <c r="Z12" i="210"/>
  <c r="Y12" i="210"/>
  <c r="X12" i="210"/>
  <c r="W12" i="210"/>
  <c r="V12" i="210"/>
  <c r="U12" i="210"/>
  <c r="T12" i="210"/>
  <c r="S12" i="210"/>
  <c r="R12" i="210"/>
  <c r="Q12" i="210"/>
  <c r="P12" i="210"/>
  <c r="O12" i="210"/>
  <c r="N12" i="210"/>
  <c r="M12" i="210"/>
  <c r="L12" i="210"/>
  <c r="K12" i="210"/>
  <c r="J12" i="210"/>
  <c r="I12" i="210"/>
  <c r="H12" i="210"/>
  <c r="G12" i="210"/>
  <c r="F12" i="210"/>
  <c r="E12" i="210"/>
  <c r="D12" i="210"/>
  <c r="F18" i="210" l="1"/>
  <c r="J18" i="210"/>
  <c r="N18" i="210"/>
  <c r="R18" i="210"/>
  <c r="V18" i="210"/>
  <c r="Z18" i="210"/>
  <c r="G18" i="210"/>
  <c r="K18" i="210"/>
  <c r="O18" i="210"/>
  <c r="S18" i="210"/>
  <c r="W18" i="210"/>
  <c r="AA18" i="210"/>
  <c r="D18" i="210"/>
  <c r="H18" i="210"/>
  <c r="L18" i="210"/>
  <c r="P18" i="210"/>
  <c r="T18" i="210"/>
  <c r="X18" i="210"/>
  <c r="E18" i="210"/>
  <c r="I18" i="210"/>
  <c r="M18" i="210"/>
  <c r="Q18" i="210"/>
  <c r="U18" i="210"/>
  <c r="Y18" i="210"/>
  <c r="G29" i="209"/>
  <c r="H29" i="209"/>
  <c r="I29" i="209"/>
  <c r="J29" i="209"/>
  <c r="K29" i="209"/>
  <c r="L29" i="209"/>
  <c r="M29" i="209"/>
  <c r="N29" i="209"/>
  <c r="O29" i="209"/>
  <c r="P29" i="209"/>
  <c r="Q29" i="209"/>
  <c r="R29" i="209"/>
  <c r="S29" i="209"/>
  <c r="T29" i="209"/>
  <c r="U29" i="209"/>
  <c r="V29" i="209"/>
  <c r="W29" i="209"/>
  <c r="X29" i="209"/>
  <c r="Y29" i="209"/>
  <c r="Z29" i="209"/>
  <c r="AA29" i="209"/>
  <c r="AB29" i="209"/>
  <c r="AC29" i="209"/>
  <c r="AD29" i="209"/>
  <c r="AE29" i="209"/>
  <c r="AF29" i="209"/>
  <c r="AG29" i="209"/>
  <c r="AH29" i="209"/>
  <c r="AI29" i="209"/>
  <c r="AJ29" i="209"/>
  <c r="AK29" i="209"/>
  <c r="AL29" i="209"/>
  <c r="AM29" i="209"/>
  <c r="AN29" i="209"/>
  <c r="AO29" i="209"/>
  <c r="AP29" i="209"/>
  <c r="AQ29" i="209"/>
  <c r="AR29" i="209"/>
  <c r="AS29" i="209"/>
  <c r="AT29" i="209"/>
  <c r="AU29" i="209"/>
  <c r="AV29" i="209"/>
  <c r="AW29" i="209"/>
  <c r="AX29" i="209"/>
  <c r="AY29" i="209"/>
  <c r="AZ29" i="209"/>
  <c r="BA29" i="209"/>
  <c r="BB29" i="209"/>
  <c r="BC29" i="209"/>
  <c r="BD29" i="209"/>
  <c r="BE29" i="209"/>
  <c r="BF29" i="209"/>
  <c r="BG29" i="209"/>
  <c r="BH29" i="209"/>
  <c r="BI29" i="209"/>
  <c r="BJ29" i="209"/>
  <c r="BK29" i="209"/>
  <c r="BL29" i="209"/>
  <c r="BM29" i="209"/>
  <c r="BN29" i="209"/>
  <c r="G30" i="209"/>
  <c r="H30" i="209"/>
  <c r="I30" i="209"/>
  <c r="J30" i="209"/>
  <c r="K30" i="209"/>
  <c r="L30" i="209"/>
  <c r="M30" i="209"/>
  <c r="N30" i="209"/>
  <c r="O30" i="209"/>
  <c r="P30" i="209"/>
  <c r="Q30" i="209"/>
  <c r="R30" i="209"/>
  <c r="S30" i="209"/>
  <c r="T30" i="209"/>
  <c r="U30" i="209"/>
  <c r="V30" i="209"/>
  <c r="W30" i="209"/>
  <c r="X30" i="209"/>
  <c r="Y30" i="209"/>
  <c r="Z30" i="209"/>
  <c r="AA30" i="209"/>
  <c r="AB30" i="209"/>
  <c r="AC30" i="209"/>
  <c r="AD30" i="209"/>
  <c r="AE30" i="209"/>
  <c r="AF30" i="209"/>
  <c r="AG30" i="209"/>
  <c r="AH30" i="209"/>
  <c r="AI30" i="209"/>
  <c r="AJ30" i="209"/>
  <c r="AK30" i="209"/>
  <c r="AL30" i="209"/>
  <c r="AM30" i="209"/>
  <c r="AN30" i="209"/>
  <c r="AO30" i="209"/>
  <c r="AP30" i="209"/>
  <c r="AQ30" i="209"/>
  <c r="AR30" i="209"/>
  <c r="AS30" i="209"/>
  <c r="AT30" i="209"/>
  <c r="AU30" i="209"/>
  <c r="AV30" i="209"/>
  <c r="AW30" i="209"/>
  <c r="AX30" i="209"/>
  <c r="AY30" i="209"/>
  <c r="AZ30" i="209"/>
  <c r="BA30" i="209"/>
  <c r="BB30" i="209"/>
  <c r="BC30" i="209"/>
  <c r="BD30" i="209"/>
  <c r="BE30" i="209"/>
  <c r="BF30" i="209"/>
  <c r="BG30" i="209"/>
  <c r="BH30" i="209"/>
  <c r="BI30" i="209"/>
  <c r="BJ30" i="209"/>
  <c r="BK30" i="209"/>
  <c r="BL30" i="209"/>
  <c r="BM30" i="209"/>
  <c r="BN30" i="209"/>
  <c r="G31" i="209"/>
  <c r="H31" i="209"/>
  <c r="I31" i="209"/>
  <c r="J31" i="209"/>
  <c r="K31" i="209"/>
  <c r="L31" i="209"/>
  <c r="M31" i="209"/>
  <c r="N31" i="209"/>
  <c r="O31" i="209"/>
  <c r="P31" i="209"/>
  <c r="Q31" i="209"/>
  <c r="R31" i="209"/>
  <c r="S31" i="209"/>
  <c r="T31" i="209"/>
  <c r="U31" i="209"/>
  <c r="V31" i="209"/>
  <c r="W31" i="209"/>
  <c r="X31" i="209"/>
  <c r="Y31" i="209"/>
  <c r="Z31" i="209"/>
  <c r="AA31" i="209"/>
  <c r="AB31" i="209"/>
  <c r="AC31" i="209"/>
  <c r="AD31" i="209"/>
  <c r="AE31" i="209"/>
  <c r="AF31" i="209"/>
  <c r="AG31" i="209"/>
  <c r="AH31" i="209"/>
  <c r="AI31" i="209"/>
  <c r="AJ31" i="209"/>
  <c r="AK31" i="209"/>
  <c r="AL31" i="209"/>
  <c r="AM31" i="209"/>
  <c r="AN31" i="209"/>
  <c r="AO31" i="209"/>
  <c r="AP31" i="209"/>
  <c r="AQ31" i="209"/>
  <c r="AR31" i="209"/>
  <c r="AS31" i="209"/>
  <c r="AT31" i="209"/>
  <c r="AU31" i="209"/>
  <c r="AV31" i="209"/>
  <c r="AW31" i="209"/>
  <c r="AX31" i="209"/>
  <c r="AY31" i="209"/>
  <c r="AZ31" i="209"/>
  <c r="BA31" i="209"/>
  <c r="BB31" i="209"/>
  <c r="BC31" i="209"/>
  <c r="BD31" i="209"/>
  <c r="BE31" i="209"/>
  <c r="BF31" i="209"/>
  <c r="BG31" i="209"/>
  <c r="BH31" i="209"/>
  <c r="BI31" i="209"/>
  <c r="BJ31" i="209"/>
  <c r="BK31" i="209"/>
  <c r="BL31" i="209"/>
  <c r="BM31" i="209"/>
  <c r="BN31" i="209"/>
  <c r="G33" i="209"/>
  <c r="H33" i="209"/>
  <c r="I33" i="209"/>
  <c r="J33" i="209"/>
  <c r="K33" i="209"/>
  <c r="L33" i="209"/>
  <c r="M33" i="209"/>
  <c r="N33" i="209"/>
  <c r="O33" i="209"/>
  <c r="P33" i="209"/>
  <c r="Q33" i="209"/>
  <c r="R33" i="209"/>
  <c r="S33" i="209"/>
  <c r="T33" i="209"/>
  <c r="U33" i="209"/>
  <c r="V33" i="209"/>
  <c r="W33" i="209"/>
  <c r="X33" i="209"/>
  <c r="Y33" i="209"/>
  <c r="Z33" i="209"/>
  <c r="AA33" i="209"/>
  <c r="AB33" i="209"/>
  <c r="AC33" i="209"/>
  <c r="AD33" i="209"/>
  <c r="AE33" i="209"/>
  <c r="AF33" i="209"/>
  <c r="AG33" i="209"/>
  <c r="AH33" i="209"/>
  <c r="AI33" i="209"/>
  <c r="AJ33" i="209"/>
  <c r="AK33" i="209"/>
  <c r="AL33" i="209"/>
  <c r="AM33" i="209"/>
  <c r="AN33" i="209"/>
  <c r="AO33" i="209"/>
  <c r="AP33" i="209"/>
  <c r="AQ33" i="209"/>
  <c r="AR33" i="209"/>
  <c r="AS33" i="209"/>
  <c r="AT33" i="209"/>
  <c r="AU33" i="209"/>
  <c r="AV33" i="209"/>
  <c r="AW33" i="209"/>
  <c r="AX33" i="209"/>
  <c r="AY33" i="209"/>
  <c r="AZ33" i="209"/>
  <c r="BA33" i="209"/>
  <c r="BB33" i="209"/>
  <c r="BC33" i="209"/>
  <c r="BD33" i="209"/>
  <c r="BE33" i="209"/>
  <c r="BF33" i="209"/>
  <c r="BG33" i="209"/>
  <c r="BH33" i="209"/>
  <c r="BI33" i="209"/>
  <c r="BJ33" i="209"/>
  <c r="BK33" i="209"/>
  <c r="BL33" i="209"/>
  <c r="BM33" i="209"/>
  <c r="BN33" i="209"/>
  <c r="G34" i="209"/>
  <c r="H34" i="209"/>
  <c r="I34" i="209"/>
  <c r="J34" i="209"/>
  <c r="K34" i="209"/>
  <c r="L34" i="209"/>
  <c r="M34" i="209"/>
  <c r="N34" i="209"/>
  <c r="O34" i="209"/>
  <c r="P34" i="209"/>
  <c r="Q34" i="209"/>
  <c r="R34" i="209"/>
  <c r="S34" i="209"/>
  <c r="T34" i="209"/>
  <c r="U34" i="209"/>
  <c r="V34" i="209"/>
  <c r="W34" i="209"/>
  <c r="X34" i="209"/>
  <c r="Y34" i="209"/>
  <c r="Z34" i="209"/>
  <c r="AA34" i="209"/>
  <c r="AB34" i="209"/>
  <c r="AC34" i="209"/>
  <c r="AD34" i="209"/>
  <c r="AE34" i="209"/>
  <c r="AF34" i="209"/>
  <c r="AG34" i="209"/>
  <c r="AH34" i="209"/>
  <c r="AI34" i="209"/>
  <c r="AJ34" i="209"/>
  <c r="AK34" i="209"/>
  <c r="AL34" i="209"/>
  <c r="AM34" i="209"/>
  <c r="AN34" i="209"/>
  <c r="AO34" i="209"/>
  <c r="AP34" i="209"/>
  <c r="AQ34" i="209"/>
  <c r="AR34" i="209"/>
  <c r="AS34" i="209"/>
  <c r="AT34" i="209"/>
  <c r="AU34" i="209"/>
  <c r="AV34" i="209"/>
  <c r="AW34" i="209"/>
  <c r="AX34" i="209"/>
  <c r="AY34" i="209"/>
  <c r="AZ34" i="209"/>
  <c r="BA34" i="209"/>
  <c r="BB34" i="209"/>
  <c r="BC34" i="209"/>
  <c r="BD34" i="209"/>
  <c r="BE34" i="209"/>
  <c r="BF34" i="209"/>
  <c r="BG34" i="209"/>
  <c r="BH34" i="209"/>
  <c r="BI34" i="209"/>
  <c r="BJ34" i="209"/>
  <c r="BK34" i="209"/>
  <c r="BL34" i="209"/>
  <c r="BM34" i="209"/>
  <c r="BN34" i="209"/>
  <c r="G35" i="209"/>
  <c r="H35" i="209"/>
  <c r="I35" i="209"/>
  <c r="J35" i="209"/>
  <c r="K35" i="209"/>
  <c r="L35" i="209"/>
  <c r="M35" i="209"/>
  <c r="N35" i="209"/>
  <c r="O35" i="209"/>
  <c r="P35" i="209"/>
  <c r="Q35" i="209"/>
  <c r="R35" i="209"/>
  <c r="S35" i="209"/>
  <c r="T35" i="209"/>
  <c r="U35" i="209"/>
  <c r="V35" i="209"/>
  <c r="W35" i="209"/>
  <c r="X35" i="209"/>
  <c r="Y35" i="209"/>
  <c r="Z35" i="209"/>
  <c r="AA35" i="209"/>
  <c r="AB35" i="209"/>
  <c r="AC35" i="209"/>
  <c r="AD35" i="209"/>
  <c r="AE35" i="209"/>
  <c r="AF35" i="209"/>
  <c r="AG35" i="209"/>
  <c r="AH35" i="209"/>
  <c r="AI35" i="209"/>
  <c r="AJ35" i="209"/>
  <c r="AK35" i="209"/>
  <c r="AL35" i="209"/>
  <c r="AM35" i="209"/>
  <c r="AN35" i="209"/>
  <c r="AO35" i="209"/>
  <c r="AP35" i="209"/>
  <c r="AQ35" i="209"/>
  <c r="AR35" i="209"/>
  <c r="AS35" i="209"/>
  <c r="AT35" i="209"/>
  <c r="AU35" i="209"/>
  <c r="AV35" i="209"/>
  <c r="AW35" i="209"/>
  <c r="AX35" i="209"/>
  <c r="AY35" i="209"/>
  <c r="AZ35" i="209"/>
  <c r="BA35" i="209"/>
  <c r="BB35" i="209"/>
  <c r="BC35" i="209"/>
  <c r="BD35" i="209"/>
  <c r="BE35" i="209"/>
  <c r="BF35" i="209"/>
  <c r="BG35" i="209"/>
  <c r="BH35" i="209"/>
  <c r="BI35" i="209"/>
  <c r="BJ35" i="209"/>
  <c r="BK35" i="209"/>
  <c r="BL35" i="209"/>
  <c r="BM35" i="209"/>
  <c r="BN35" i="209"/>
  <c r="G36" i="209"/>
  <c r="H36" i="209"/>
  <c r="I36" i="209"/>
  <c r="J36" i="209"/>
  <c r="K36" i="209"/>
  <c r="L36" i="209"/>
  <c r="M36" i="209"/>
  <c r="N36" i="209"/>
  <c r="O36" i="209"/>
  <c r="P36" i="209"/>
  <c r="Q36" i="209"/>
  <c r="R36" i="209"/>
  <c r="S36" i="209"/>
  <c r="T36" i="209"/>
  <c r="U36" i="209"/>
  <c r="V36" i="209"/>
  <c r="W36" i="209"/>
  <c r="X36" i="209"/>
  <c r="Y36" i="209"/>
  <c r="Z36" i="209"/>
  <c r="AA36" i="209"/>
  <c r="AB36" i="209"/>
  <c r="AC36" i="209"/>
  <c r="AD36" i="209"/>
  <c r="AE36" i="209"/>
  <c r="AF36" i="209"/>
  <c r="AG36" i="209"/>
  <c r="AH36" i="209"/>
  <c r="AI36" i="209"/>
  <c r="AJ36" i="209"/>
  <c r="AK36" i="209"/>
  <c r="AL36" i="209"/>
  <c r="AM36" i="209"/>
  <c r="AN36" i="209"/>
  <c r="AO36" i="209"/>
  <c r="AP36" i="209"/>
  <c r="AQ36" i="209"/>
  <c r="AR36" i="209"/>
  <c r="AS36" i="209"/>
  <c r="AT36" i="209"/>
  <c r="AU36" i="209"/>
  <c r="AV36" i="209"/>
  <c r="AW36" i="209"/>
  <c r="AX36" i="209"/>
  <c r="AY36" i="209"/>
  <c r="AZ36" i="209"/>
  <c r="BA36" i="209"/>
  <c r="BB36" i="209"/>
  <c r="BC36" i="209"/>
  <c r="BD36" i="209"/>
  <c r="BE36" i="209"/>
  <c r="BF36" i="209"/>
  <c r="BG36" i="209"/>
  <c r="BH36" i="209"/>
  <c r="BI36" i="209"/>
  <c r="BJ36" i="209"/>
  <c r="BK36" i="209"/>
  <c r="BL36" i="209"/>
  <c r="BM36" i="209"/>
  <c r="BN36" i="209"/>
  <c r="G37" i="209"/>
  <c r="H37" i="209"/>
  <c r="I37" i="209"/>
  <c r="J37" i="209"/>
  <c r="K37" i="209"/>
  <c r="L37" i="209"/>
  <c r="M37" i="209"/>
  <c r="N37" i="209"/>
  <c r="O37" i="209"/>
  <c r="P37" i="209"/>
  <c r="Q37" i="209"/>
  <c r="R37" i="209"/>
  <c r="S37" i="209"/>
  <c r="T37" i="209"/>
  <c r="U37" i="209"/>
  <c r="V37" i="209"/>
  <c r="W37" i="209"/>
  <c r="X37" i="209"/>
  <c r="Y37" i="209"/>
  <c r="Z37" i="209"/>
  <c r="AA37" i="209"/>
  <c r="AB37" i="209"/>
  <c r="AC37" i="209"/>
  <c r="AD37" i="209"/>
  <c r="AE37" i="209"/>
  <c r="AF37" i="209"/>
  <c r="AG37" i="209"/>
  <c r="AH37" i="209"/>
  <c r="AI37" i="209"/>
  <c r="AJ37" i="209"/>
  <c r="AK37" i="209"/>
  <c r="AL37" i="209"/>
  <c r="AM37" i="209"/>
  <c r="AN37" i="209"/>
  <c r="AO37" i="209"/>
  <c r="AP37" i="209"/>
  <c r="AQ37" i="209"/>
  <c r="AR37" i="209"/>
  <c r="AS37" i="209"/>
  <c r="AT37" i="209"/>
  <c r="AU37" i="209"/>
  <c r="AV37" i="209"/>
  <c r="AW37" i="209"/>
  <c r="AX37" i="209"/>
  <c r="AY37" i="209"/>
  <c r="AZ37" i="209"/>
  <c r="BA37" i="209"/>
  <c r="BB37" i="209"/>
  <c r="BC37" i="209"/>
  <c r="BD37" i="209"/>
  <c r="BE37" i="209"/>
  <c r="BF37" i="209"/>
  <c r="BG37" i="209"/>
  <c r="BH37" i="209"/>
  <c r="BI37" i="209"/>
  <c r="BJ37" i="209"/>
  <c r="BK37" i="209"/>
  <c r="BL37" i="209"/>
  <c r="BM37" i="209"/>
  <c r="BN37" i="209"/>
  <c r="G38" i="209"/>
  <c r="H38" i="209"/>
  <c r="I38" i="209"/>
  <c r="J38" i="209"/>
  <c r="K38" i="209"/>
  <c r="L38" i="209"/>
  <c r="M38" i="209"/>
  <c r="N38" i="209"/>
  <c r="O38" i="209"/>
  <c r="P38" i="209"/>
  <c r="Q38" i="209"/>
  <c r="R38" i="209"/>
  <c r="S38" i="209"/>
  <c r="T38" i="209"/>
  <c r="U38" i="209"/>
  <c r="V38" i="209"/>
  <c r="W38" i="209"/>
  <c r="X38" i="209"/>
  <c r="Y38" i="209"/>
  <c r="Z38" i="209"/>
  <c r="AA38" i="209"/>
  <c r="AB38" i="209"/>
  <c r="AC38" i="209"/>
  <c r="AD38" i="209"/>
  <c r="AE38" i="209"/>
  <c r="AF38" i="209"/>
  <c r="AG38" i="209"/>
  <c r="AH38" i="209"/>
  <c r="AI38" i="209"/>
  <c r="AJ38" i="209"/>
  <c r="AK38" i="209"/>
  <c r="AL38" i="209"/>
  <c r="AM38" i="209"/>
  <c r="AN38" i="209"/>
  <c r="AO38" i="209"/>
  <c r="AP38" i="209"/>
  <c r="AQ38" i="209"/>
  <c r="AR38" i="209"/>
  <c r="AS38" i="209"/>
  <c r="AT38" i="209"/>
  <c r="AU38" i="209"/>
  <c r="AV38" i="209"/>
  <c r="AW38" i="209"/>
  <c r="AX38" i="209"/>
  <c r="AY38" i="209"/>
  <c r="AZ38" i="209"/>
  <c r="BA38" i="209"/>
  <c r="BB38" i="209"/>
  <c r="BC38" i="209"/>
  <c r="BD38" i="209"/>
  <c r="BE38" i="209"/>
  <c r="BF38" i="209"/>
  <c r="BG38" i="209"/>
  <c r="BH38" i="209"/>
  <c r="BI38" i="209"/>
  <c r="BJ38" i="209"/>
  <c r="BK38" i="209"/>
  <c r="BL38" i="209"/>
  <c r="BM38" i="209"/>
  <c r="BN38" i="209"/>
  <c r="G39" i="209"/>
  <c r="H39" i="209"/>
  <c r="I39" i="209"/>
  <c r="J39" i="209"/>
  <c r="K39" i="209"/>
  <c r="L39" i="209"/>
  <c r="M39" i="209"/>
  <c r="N39" i="209"/>
  <c r="O39" i="209"/>
  <c r="P39" i="209"/>
  <c r="Q39" i="209"/>
  <c r="R39" i="209"/>
  <c r="S39" i="209"/>
  <c r="T39" i="209"/>
  <c r="U39" i="209"/>
  <c r="V39" i="209"/>
  <c r="W39" i="209"/>
  <c r="X39" i="209"/>
  <c r="Y39" i="209"/>
  <c r="Z39" i="209"/>
  <c r="AA39" i="209"/>
  <c r="AB39" i="209"/>
  <c r="AC39" i="209"/>
  <c r="AD39" i="209"/>
  <c r="AE39" i="209"/>
  <c r="AF39" i="209"/>
  <c r="AG39" i="209"/>
  <c r="AH39" i="209"/>
  <c r="AI39" i="209"/>
  <c r="AJ39" i="209"/>
  <c r="AK39" i="209"/>
  <c r="AL39" i="209"/>
  <c r="AM39" i="209"/>
  <c r="AN39" i="209"/>
  <c r="AO39" i="209"/>
  <c r="AP39" i="209"/>
  <c r="AQ39" i="209"/>
  <c r="AR39" i="209"/>
  <c r="AS39" i="209"/>
  <c r="AT39" i="209"/>
  <c r="AU39" i="209"/>
  <c r="AV39" i="209"/>
  <c r="AW39" i="209"/>
  <c r="AX39" i="209"/>
  <c r="AY39" i="209"/>
  <c r="AZ39" i="209"/>
  <c r="BA39" i="209"/>
  <c r="BB39" i="209"/>
  <c r="BC39" i="209"/>
  <c r="BD39" i="209"/>
  <c r="BE39" i="209"/>
  <c r="BF39" i="209"/>
  <c r="BG39" i="209"/>
  <c r="BH39" i="209"/>
  <c r="BI39" i="209"/>
  <c r="BJ39" i="209"/>
  <c r="BK39" i="209"/>
  <c r="BL39" i="209"/>
  <c r="BM39" i="209"/>
  <c r="BN39" i="209"/>
  <c r="G40" i="209"/>
  <c r="H40" i="209"/>
  <c r="I40" i="209"/>
  <c r="J40" i="209"/>
  <c r="K40" i="209"/>
  <c r="L40" i="209"/>
  <c r="M40" i="209"/>
  <c r="N40" i="209"/>
  <c r="O40" i="209"/>
  <c r="P40" i="209"/>
  <c r="Q40" i="209"/>
  <c r="R40" i="209"/>
  <c r="S40" i="209"/>
  <c r="T40" i="209"/>
  <c r="U40" i="209"/>
  <c r="V40" i="209"/>
  <c r="W40" i="209"/>
  <c r="X40" i="209"/>
  <c r="Y40" i="209"/>
  <c r="Z40" i="209"/>
  <c r="AA40" i="209"/>
  <c r="AB40" i="209"/>
  <c r="AC40" i="209"/>
  <c r="AD40" i="209"/>
  <c r="AE40" i="209"/>
  <c r="AF40" i="209"/>
  <c r="AG40" i="209"/>
  <c r="AH40" i="209"/>
  <c r="AI40" i="209"/>
  <c r="AJ40" i="209"/>
  <c r="AK40" i="209"/>
  <c r="AL40" i="209"/>
  <c r="AM40" i="209"/>
  <c r="AN40" i="209"/>
  <c r="AO40" i="209"/>
  <c r="AP40" i="209"/>
  <c r="AQ40" i="209"/>
  <c r="AR40" i="209"/>
  <c r="AS40" i="209"/>
  <c r="AT40" i="209"/>
  <c r="AU40" i="209"/>
  <c r="AV40" i="209"/>
  <c r="AW40" i="209"/>
  <c r="AX40" i="209"/>
  <c r="AY40" i="209"/>
  <c r="AZ40" i="209"/>
  <c r="BA40" i="209"/>
  <c r="BB40" i="209"/>
  <c r="BC40" i="209"/>
  <c r="BD40" i="209"/>
  <c r="BE40" i="209"/>
  <c r="BF40" i="209"/>
  <c r="BG40" i="209"/>
  <c r="BH40" i="209"/>
  <c r="BI40" i="209"/>
  <c r="BJ40" i="209"/>
  <c r="BK40" i="209"/>
  <c r="BL40" i="209"/>
  <c r="BM40" i="209"/>
  <c r="BN40" i="209"/>
  <c r="G41" i="209"/>
  <c r="H41" i="209"/>
  <c r="I41" i="209"/>
  <c r="J41" i="209"/>
  <c r="K41" i="209"/>
  <c r="L41" i="209"/>
  <c r="M41" i="209"/>
  <c r="N41" i="209"/>
  <c r="O41" i="209"/>
  <c r="P41" i="209"/>
  <c r="Q41" i="209"/>
  <c r="R41" i="209"/>
  <c r="S41" i="209"/>
  <c r="T41" i="209"/>
  <c r="U41" i="209"/>
  <c r="V41" i="209"/>
  <c r="W41" i="209"/>
  <c r="X41" i="209"/>
  <c r="Y41" i="209"/>
  <c r="Z41" i="209"/>
  <c r="AA41" i="209"/>
  <c r="AB41" i="209"/>
  <c r="AC41" i="209"/>
  <c r="AD41" i="209"/>
  <c r="AE41" i="209"/>
  <c r="AF41" i="209"/>
  <c r="AG41" i="209"/>
  <c r="AH41" i="209"/>
  <c r="AI41" i="209"/>
  <c r="AJ41" i="209"/>
  <c r="AK41" i="209"/>
  <c r="AL41" i="209"/>
  <c r="AM41" i="209"/>
  <c r="AN41" i="209"/>
  <c r="AO41" i="209"/>
  <c r="AP41" i="209"/>
  <c r="AQ41" i="209"/>
  <c r="AR41" i="209"/>
  <c r="AS41" i="209"/>
  <c r="AT41" i="209"/>
  <c r="AU41" i="209"/>
  <c r="AV41" i="209"/>
  <c r="AW41" i="209"/>
  <c r="AX41" i="209"/>
  <c r="AY41" i="209"/>
  <c r="AZ41" i="209"/>
  <c r="BA41" i="209"/>
  <c r="BB41" i="209"/>
  <c r="BC41" i="209"/>
  <c r="BD41" i="209"/>
  <c r="BE41" i="209"/>
  <c r="BF41" i="209"/>
  <c r="BG41" i="209"/>
  <c r="BH41" i="209"/>
  <c r="BI41" i="209"/>
  <c r="BJ41" i="209"/>
  <c r="BK41" i="209"/>
  <c r="BL41" i="209"/>
  <c r="BM41" i="209"/>
  <c r="BN41" i="209"/>
  <c r="G42" i="209"/>
  <c r="H42" i="209"/>
  <c r="I42" i="209"/>
  <c r="J42" i="209"/>
  <c r="K42" i="209"/>
  <c r="L42" i="209"/>
  <c r="M42" i="209"/>
  <c r="N42" i="209"/>
  <c r="O42" i="209"/>
  <c r="P42" i="209"/>
  <c r="Q42" i="209"/>
  <c r="R42" i="209"/>
  <c r="S42" i="209"/>
  <c r="T42" i="209"/>
  <c r="U42" i="209"/>
  <c r="V42" i="209"/>
  <c r="W42" i="209"/>
  <c r="X42" i="209"/>
  <c r="Y42" i="209"/>
  <c r="Z42" i="209"/>
  <c r="AA42" i="209"/>
  <c r="AB42" i="209"/>
  <c r="AC42" i="209"/>
  <c r="AD42" i="209"/>
  <c r="AE42" i="209"/>
  <c r="AF42" i="209"/>
  <c r="AG42" i="209"/>
  <c r="AH42" i="209"/>
  <c r="AI42" i="209"/>
  <c r="AJ42" i="209"/>
  <c r="AK42" i="209"/>
  <c r="AL42" i="209"/>
  <c r="AM42" i="209"/>
  <c r="AN42" i="209"/>
  <c r="AO42" i="209"/>
  <c r="AP42" i="209"/>
  <c r="AQ42" i="209"/>
  <c r="AR42" i="209"/>
  <c r="AS42" i="209"/>
  <c r="AT42" i="209"/>
  <c r="AU42" i="209"/>
  <c r="AV42" i="209"/>
  <c r="AW42" i="209"/>
  <c r="AX42" i="209"/>
  <c r="AY42" i="209"/>
  <c r="AZ42" i="209"/>
  <c r="BA42" i="209"/>
  <c r="BB42" i="209"/>
  <c r="BC42" i="209"/>
  <c r="BD42" i="209"/>
  <c r="BE42" i="209"/>
  <c r="BF42" i="209"/>
  <c r="BG42" i="209"/>
  <c r="BH42" i="209"/>
  <c r="BI42" i="209"/>
  <c r="BJ42" i="209"/>
  <c r="BK42" i="209"/>
  <c r="BL42" i="209"/>
  <c r="BM42" i="209"/>
  <c r="BN42" i="209"/>
  <c r="G43" i="209"/>
  <c r="H43" i="209"/>
  <c r="I43" i="209"/>
  <c r="J43" i="209"/>
  <c r="K43" i="209"/>
  <c r="L43" i="209"/>
  <c r="M43" i="209"/>
  <c r="N43" i="209"/>
  <c r="O43" i="209"/>
  <c r="P43" i="209"/>
  <c r="Q43" i="209"/>
  <c r="R43" i="209"/>
  <c r="S43" i="209"/>
  <c r="T43" i="209"/>
  <c r="U43" i="209"/>
  <c r="V43" i="209"/>
  <c r="W43" i="209"/>
  <c r="X43" i="209"/>
  <c r="Y43" i="209"/>
  <c r="Z43" i="209"/>
  <c r="AA43" i="209"/>
  <c r="AB43" i="209"/>
  <c r="AC43" i="209"/>
  <c r="AD43" i="209"/>
  <c r="AE43" i="209"/>
  <c r="AF43" i="209"/>
  <c r="AG43" i="209"/>
  <c r="AH43" i="209"/>
  <c r="AI43" i="209"/>
  <c r="AJ43" i="209"/>
  <c r="AK43" i="209"/>
  <c r="AL43" i="209"/>
  <c r="AM43" i="209"/>
  <c r="AN43" i="209"/>
  <c r="AO43" i="209"/>
  <c r="AP43" i="209"/>
  <c r="AQ43" i="209"/>
  <c r="AR43" i="209"/>
  <c r="AS43" i="209"/>
  <c r="AT43" i="209"/>
  <c r="AU43" i="209"/>
  <c r="AV43" i="209"/>
  <c r="AW43" i="209"/>
  <c r="AX43" i="209"/>
  <c r="AY43" i="209"/>
  <c r="AZ43" i="209"/>
  <c r="BA43" i="209"/>
  <c r="BB43" i="209"/>
  <c r="BC43" i="209"/>
  <c r="BD43" i="209"/>
  <c r="BE43" i="209"/>
  <c r="BF43" i="209"/>
  <c r="BG43" i="209"/>
  <c r="BH43" i="209"/>
  <c r="BI43" i="209"/>
  <c r="BJ43" i="209"/>
  <c r="BK43" i="209"/>
  <c r="BL43" i="209"/>
  <c r="BM43" i="209"/>
  <c r="BN43" i="209"/>
  <c r="F43" i="209"/>
  <c r="F38" i="209"/>
  <c r="F35" i="209"/>
  <c r="G23" i="209"/>
  <c r="I23" i="209"/>
  <c r="J23" i="209"/>
  <c r="K23" i="209"/>
  <c r="L23" i="209"/>
  <c r="M23" i="209"/>
  <c r="N23" i="209"/>
  <c r="O23" i="209"/>
  <c r="P23" i="209"/>
  <c r="Q23" i="209"/>
  <c r="R23" i="209"/>
  <c r="S23" i="209"/>
  <c r="T23" i="209"/>
  <c r="U23" i="209"/>
  <c r="V23" i="209"/>
  <c r="X23" i="209"/>
  <c r="Y23" i="209"/>
  <c r="Z23" i="209"/>
  <c r="AA23" i="209"/>
  <c r="AB23" i="209"/>
  <c r="AC23" i="209"/>
  <c r="AD23" i="209"/>
  <c r="AE23" i="209"/>
  <c r="AF23" i="209"/>
  <c r="AG23" i="209"/>
  <c r="AH23" i="209"/>
  <c r="AI23" i="209"/>
  <c r="AJ23" i="209"/>
  <c r="AK23" i="209"/>
  <c r="AL23" i="209"/>
  <c r="AM23" i="209"/>
  <c r="AN23" i="209"/>
  <c r="AO23" i="209"/>
  <c r="AP23" i="209"/>
  <c r="AQ23" i="209"/>
  <c r="AR23" i="209"/>
  <c r="AS23" i="209"/>
  <c r="AT23" i="209"/>
  <c r="AU23" i="209"/>
  <c r="AV23" i="209"/>
  <c r="AW23" i="209"/>
  <c r="AX23" i="209"/>
  <c r="AY23" i="209"/>
  <c r="AZ23" i="209"/>
  <c r="BA23" i="209"/>
  <c r="BB23" i="209"/>
  <c r="BC23" i="209"/>
  <c r="BD23" i="209"/>
  <c r="BE23" i="209"/>
  <c r="BF23" i="209"/>
  <c r="BG23" i="209"/>
  <c r="W22" i="209"/>
  <c r="W23" i="209" s="1"/>
  <c r="T22" i="209"/>
  <c r="N22" i="209"/>
  <c r="K22" i="209"/>
  <c r="H22" i="209"/>
  <c r="H23" i="209" s="1"/>
  <c r="BL23" i="209"/>
  <c r="BK23" i="209"/>
  <c r="F23" i="209"/>
  <c r="BM22" i="209"/>
  <c r="BM23" i="209" s="1"/>
  <c r="BI22" i="209"/>
  <c r="BI23" i="209" s="1"/>
  <c r="BH22" i="209"/>
  <c r="BH23" i="209" s="1"/>
  <c r="BG22" i="209"/>
  <c r="BD22" i="209"/>
  <c r="BA22" i="209"/>
  <c r="AX22" i="209"/>
  <c r="AU22" i="209"/>
  <c r="AR22" i="209"/>
  <c r="AO22" i="209"/>
  <c r="AL22" i="209"/>
  <c r="AI22" i="209"/>
  <c r="AF22" i="209"/>
  <c r="AC22" i="209"/>
  <c r="Z22" i="209"/>
  <c r="BJ22" i="209" l="1"/>
  <c r="BJ23" i="209" s="1"/>
  <c r="BN22" i="209" l="1"/>
  <c r="BN23" i="209" s="1"/>
  <c r="AB45" i="209" l="1"/>
  <c r="F45" i="209"/>
  <c r="F37" i="209"/>
  <c r="F42" i="209" s="1"/>
  <c r="F36" i="209"/>
  <c r="F34" i="209"/>
  <c r="F31" i="209"/>
  <c r="F41" i="209" s="1"/>
  <c r="AP49" i="209"/>
  <c r="AN49" i="209"/>
  <c r="AM49" i="209"/>
  <c r="AJ49" i="209"/>
  <c r="AH49" i="209"/>
  <c r="AG49" i="209"/>
  <c r="F30" i="209"/>
  <c r="F40" i="209" s="1"/>
  <c r="F29" i="209"/>
  <c r="F39" i="209" s="1"/>
  <c r="BM28" i="209"/>
  <c r="BL28" i="209"/>
  <c r="BK28" i="209"/>
  <c r="BF28" i="209"/>
  <c r="BE28" i="209"/>
  <c r="BC28" i="209"/>
  <c r="BB28" i="209"/>
  <c r="AZ28" i="209"/>
  <c r="AY28" i="209"/>
  <c r="AW28" i="209"/>
  <c r="AV28" i="209"/>
  <c r="AT28" i="209"/>
  <c r="AS28" i="209"/>
  <c r="AR28" i="209"/>
  <c r="AQ28" i="209"/>
  <c r="AP28" i="209"/>
  <c r="AN28" i="209"/>
  <c r="AM28" i="209"/>
  <c r="AK28" i="209"/>
  <c r="AJ28" i="209"/>
  <c r="AH28" i="209"/>
  <c r="AG28" i="209"/>
  <c r="AF28" i="209"/>
  <c r="AE28" i="209"/>
  <c r="AD28" i="209"/>
  <c r="AB28" i="209"/>
  <c r="AA28" i="209"/>
  <c r="Y28" i="209"/>
  <c r="X28" i="209"/>
  <c r="V28" i="209"/>
  <c r="U28" i="209"/>
  <c r="S28" i="209"/>
  <c r="R28" i="209"/>
  <c r="Q28" i="209"/>
  <c r="P28" i="209"/>
  <c r="O28" i="209"/>
  <c r="N28" i="209"/>
  <c r="M28" i="209"/>
  <c r="L28" i="209"/>
  <c r="K28" i="209"/>
  <c r="J28" i="209"/>
  <c r="I28" i="209"/>
  <c r="G28" i="209"/>
  <c r="F28" i="209"/>
  <c r="BM27" i="209"/>
  <c r="BI27" i="209"/>
  <c r="BI28" i="209" s="1"/>
  <c r="BH27" i="209"/>
  <c r="BH28" i="209" s="1"/>
  <c r="BG27" i="209"/>
  <c r="BG28" i="209" s="1"/>
  <c r="BD27" i="209"/>
  <c r="BD28" i="209" s="1"/>
  <c r="BA27" i="209"/>
  <c r="BA28" i="209" s="1"/>
  <c r="AX27" i="209"/>
  <c r="AX28" i="209" s="1"/>
  <c r="AU27" i="209"/>
  <c r="AU28" i="209" s="1"/>
  <c r="AR27" i="209"/>
  <c r="AO27" i="209"/>
  <c r="AO28" i="209" s="1"/>
  <c r="AL27" i="209"/>
  <c r="AL28" i="209" s="1"/>
  <c r="AI27" i="209"/>
  <c r="AI28" i="209" s="1"/>
  <c r="AF27" i="209"/>
  <c r="AC27" i="209"/>
  <c r="AC28" i="209" s="1"/>
  <c r="Z27" i="209"/>
  <c r="Z28" i="209" s="1"/>
  <c r="W27" i="209"/>
  <c r="W28" i="209" s="1"/>
  <c r="T27" i="209"/>
  <c r="T28" i="209" s="1"/>
  <c r="H27" i="209"/>
  <c r="H28" i="209" s="1"/>
  <c r="BL26" i="209"/>
  <c r="BK26" i="209"/>
  <c r="BF26" i="209"/>
  <c r="BE26" i="209"/>
  <c r="BC26" i="209"/>
  <c r="BB26" i="209"/>
  <c r="AZ26" i="209"/>
  <c r="AY26" i="209"/>
  <c r="AW26" i="209"/>
  <c r="AV26" i="209"/>
  <c r="AT26" i="209"/>
  <c r="AS26" i="209"/>
  <c r="AQ26" i="209"/>
  <c r="AP26" i="209"/>
  <c r="AN26" i="209"/>
  <c r="AM26" i="209"/>
  <c r="AK26" i="209"/>
  <c r="AJ26" i="209"/>
  <c r="AH26" i="209"/>
  <c r="AG26" i="209"/>
  <c r="AE26" i="209"/>
  <c r="AD26" i="209"/>
  <c r="AB26" i="209"/>
  <c r="AA26" i="209"/>
  <c r="Y26" i="209"/>
  <c r="X26" i="209"/>
  <c r="V26" i="209"/>
  <c r="U26" i="209"/>
  <c r="S26" i="209"/>
  <c r="R26" i="209"/>
  <c r="M26" i="209"/>
  <c r="L26" i="209"/>
  <c r="J26" i="209"/>
  <c r="I26" i="209"/>
  <c r="G26" i="209"/>
  <c r="F26" i="209"/>
  <c r="BM25" i="209"/>
  <c r="BI25" i="209"/>
  <c r="BH25" i="209"/>
  <c r="BG25" i="209"/>
  <c r="BD25" i="209"/>
  <c r="BA25" i="209"/>
  <c r="AX25" i="209"/>
  <c r="AU25" i="209"/>
  <c r="AR25" i="209"/>
  <c r="AO25" i="209"/>
  <c r="AL25" i="209"/>
  <c r="AI25" i="209"/>
  <c r="AF25" i="209"/>
  <c r="AC25" i="209"/>
  <c r="Z25" i="209"/>
  <c r="W25" i="209"/>
  <c r="T25" i="209"/>
  <c r="N25" i="209"/>
  <c r="N26" i="209" s="1"/>
  <c r="K25" i="209"/>
  <c r="H25" i="209"/>
  <c r="BM24" i="209"/>
  <c r="BI24" i="209"/>
  <c r="BH24" i="209"/>
  <c r="BG24" i="209"/>
  <c r="BD24" i="209"/>
  <c r="BA24" i="209"/>
  <c r="AX24" i="209"/>
  <c r="AX26" i="209" s="1"/>
  <c r="AU24" i="209"/>
  <c r="AR24" i="209"/>
  <c r="AO24" i="209"/>
  <c r="AL24" i="209"/>
  <c r="AL26" i="209" s="1"/>
  <c r="AI24" i="209"/>
  <c r="AF24" i="209"/>
  <c r="AC24" i="209"/>
  <c r="Z24" i="209"/>
  <c r="Z26" i="209" s="1"/>
  <c r="W24" i="209"/>
  <c r="T24" i="209"/>
  <c r="H24" i="209"/>
  <c r="BL21" i="209"/>
  <c r="BK21" i="209"/>
  <c r="BG21" i="209"/>
  <c r="BF21" i="209"/>
  <c r="BE21" i="209"/>
  <c r="BD21" i="209"/>
  <c r="BC21" i="209"/>
  <c r="BB21" i="209"/>
  <c r="BA21" i="209"/>
  <c r="AZ21" i="209"/>
  <c r="AY21" i="209"/>
  <c r="AX21" i="209"/>
  <c r="AW21" i="209"/>
  <c r="AV21" i="209"/>
  <c r="AU21" i="209"/>
  <c r="AT21" i="209"/>
  <c r="AS21" i="209"/>
  <c r="AR21" i="209"/>
  <c r="AQ21" i="209"/>
  <c r="AP21" i="209"/>
  <c r="AN21" i="209"/>
  <c r="AM21" i="209"/>
  <c r="AK21" i="209"/>
  <c r="AJ21" i="209"/>
  <c r="AH21" i="209"/>
  <c r="AG21" i="209"/>
  <c r="AE21" i="209"/>
  <c r="AD21" i="209"/>
  <c r="AB21" i="209"/>
  <c r="AA21" i="209"/>
  <c r="Y21" i="209"/>
  <c r="X21" i="209"/>
  <c r="U21" i="209"/>
  <c r="S21" i="209"/>
  <c r="R21" i="209"/>
  <c r="M21" i="209"/>
  <c r="L21" i="209"/>
  <c r="J21" i="209"/>
  <c r="I21" i="209"/>
  <c r="G21" i="209"/>
  <c r="F21" i="209"/>
  <c r="BM20" i="209"/>
  <c r="BH20" i="209"/>
  <c r="AO20" i="209"/>
  <c r="AL20" i="209"/>
  <c r="AL21" i="209" s="1"/>
  <c r="AI20" i="209"/>
  <c r="AI21" i="209" s="1"/>
  <c r="AF20" i="209"/>
  <c r="AC20" i="209"/>
  <c r="Z20" i="209"/>
  <c r="V20" i="209"/>
  <c r="T20" i="209"/>
  <c r="N20" i="209"/>
  <c r="K20" i="209"/>
  <c r="K21" i="209" s="1"/>
  <c r="H20" i="209"/>
  <c r="H21" i="209" s="1"/>
  <c r="BM19" i="209"/>
  <c r="BI19" i="209"/>
  <c r="BH19" i="209"/>
  <c r="AL19" i="209"/>
  <c r="AI19" i="209"/>
  <c r="AF19" i="209"/>
  <c r="AC19" i="209"/>
  <c r="Z19" i="209"/>
  <c r="W19" i="209"/>
  <c r="T19" i="209"/>
  <c r="N19" i="209"/>
  <c r="K19" i="209"/>
  <c r="H19" i="209"/>
  <c r="BM18" i="209"/>
  <c r="BL18" i="209"/>
  <c r="BK18" i="209"/>
  <c r="BG18" i="209"/>
  <c r="BF18" i="209"/>
  <c r="BE18" i="209"/>
  <c r="BD18" i="209"/>
  <c r="BC18" i="209"/>
  <c r="BB18" i="209"/>
  <c r="BA18" i="209"/>
  <c r="AZ18" i="209"/>
  <c r="AY18" i="209"/>
  <c r="AX18" i="209"/>
  <c r="AW18" i="209"/>
  <c r="AV18" i="209"/>
  <c r="AU18" i="209"/>
  <c r="AT18" i="209"/>
  <c r="AS18" i="209"/>
  <c r="AR18" i="209"/>
  <c r="AQ18" i="209"/>
  <c r="AP18" i="209"/>
  <c r="AO18" i="209"/>
  <c r="AN18" i="209"/>
  <c r="AM18" i="209"/>
  <c r="AK18" i="209"/>
  <c r="AJ18" i="209"/>
  <c r="AH18" i="209"/>
  <c r="AG18" i="209"/>
  <c r="AE18" i="209"/>
  <c r="AD18" i="209"/>
  <c r="AB18" i="209"/>
  <c r="AA18" i="209"/>
  <c r="Y18" i="209"/>
  <c r="X18" i="209"/>
  <c r="V18" i="209"/>
  <c r="U18" i="209"/>
  <c r="T18" i="209"/>
  <c r="S18" i="209"/>
  <c r="R18" i="209"/>
  <c r="Q18" i="209"/>
  <c r="P18" i="209"/>
  <c r="O18" i="209"/>
  <c r="M18" i="209"/>
  <c r="L18" i="209"/>
  <c r="J18" i="209"/>
  <c r="I18" i="209"/>
  <c r="G18" i="209"/>
  <c r="F18" i="209"/>
  <c r="BM17" i="209"/>
  <c r="BI17" i="209"/>
  <c r="BI18" i="209" s="1"/>
  <c r="BH17" i="209"/>
  <c r="AL17" i="209"/>
  <c r="AI17" i="209"/>
  <c r="AF17" i="209"/>
  <c r="AF18" i="209" s="1"/>
  <c r="AC17" i="209"/>
  <c r="AC18" i="209" s="1"/>
  <c r="Z17" i="209"/>
  <c r="Z18" i="209" s="1"/>
  <c r="W17" i="209"/>
  <c r="T17" i="209"/>
  <c r="N17" i="209"/>
  <c r="K17" i="209"/>
  <c r="H17" i="209"/>
  <c r="H18" i="209" s="1"/>
  <c r="BL16" i="209"/>
  <c r="BK16" i="209"/>
  <c r="BF16" i="209"/>
  <c r="BE16" i="209"/>
  <c r="BC16" i="209"/>
  <c r="BB16" i="209"/>
  <c r="AZ16" i="209"/>
  <c r="AY16" i="209"/>
  <c r="AW16" i="209"/>
  <c r="AV16" i="209"/>
  <c r="AT16" i="209"/>
  <c r="AS16" i="209"/>
  <c r="AQ16" i="209"/>
  <c r="AP16" i="209"/>
  <c r="AN16" i="209"/>
  <c r="AM16" i="209"/>
  <c r="AK16" i="209"/>
  <c r="AJ16" i="209"/>
  <c r="AH16" i="209"/>
  <c r="AG16" i="209"/>
  <c r="AE16" i="209"/>
  <c r="AD16" i="209"/>
  <c r="AB16" i="209"/>
  <c r="AA16" i="209"/>
  <c r="Y16" i="209"/>
  <c r="X16" i="209"/>
  <c r="V16" i="209"/>
  <c r="U16" i="209"/>
  <c r="S16" i="209"/>
  <c r="R16" i="209"/>
  <c r="Q16" i="209"/>
  <c r="P16" i="209"/>
  <c r="O16" i="209"/>
  <c r="N16" i="209"/>
  <c r="M16" i="209"/>
  <c r="L16" i="209"/>
  <c r="K16" i="209"/>
  <c r="J16" i="209"/>
  <c r="I16" i="209"/>
  <c r="G16" i="209"/>
  <c r="F16" i="209"/>
  <c r="BM15" i="209"/>
  <c r="BI15" i="209"/>
  <c r="BI16" i="209" s="1"/>
  <c r="BH15" i="209"/>
  <c r="BH16" i="209" s="1"/>
  <c r="BG15" i="209"/>
  <c r="BG16" i="209" s="1"/>
  <c r="BD15" i="209"/>
  <c r="BA15" i="209"/>
  <c r="AX15" i="209"/>
  <c r="AX16" i="209" s="1"/>
  <c r="AU15" i="209"/>
  <c r="AU16" i="209" s="1"/>
  <c r="AR15" i="209"/>
  <c r="AO15" i="209"/>
  <c r="AL15" i="209"/>
  <c r="AI15" i="209"/>
  <c r="AI16" i="209" s="1"/>
  <c r="AF15" i="209"/>
  <c r="AC15" i="209"/>
  <c r="Z15" i="209"/>
  <c r="Z16" i="209" s="1"/>
  <c r="W15" i="209"/>
  <c r="W16" i="209" s="1"/>
  <c r="T15" i="209"/>
  <c r="H15" i="209"/>
  <c r="H16" i="209" s="1"/>
  <c r="BL14" i="209"/>
  <c r="BK14" i="209"/>
  <c r="BF14" i="209"/>
  <c r="BE14" i="209"/>
  <c r="BC14" i="209"/>
  <c r="BB14" i="209"/>
  <c r="AZ14" i="209"/>
  <c r="AY14" i="209"/>
  <c r="AW14" i="209"/>
  <c r="AV14" i="209"/>
  <c r="AT14" i="209"/>
  <c r="AS14" i="209"/>
  <c r="AQ14" i="209"/>
  <c r="AP14" i="209"/>
  <c r="AN14" i="209"/>
  <c r="AM14" i="209"/>
  <c r="AL14" i="209"/>
  <c r="AK14" i="209"/>
  <c r="AJ14" i="209"/>
  <c r="AH14" i="209"/>
  <c r="AG14" i="209"/>
  <c r="AE14" i="209"/>
  <c r="AD14" i="209"/>
  <c r="AB14" i="209"/>
  <c r="AA14" i="209"/>
  <c r="Y14" i="209"/>
  <c r="X14" i="209"/>
  <c r="V14" i="209"/>
  <c r="U14" i="209"/>
  <c r="S14" i="209"/>
  <c r="R14" i="209"/>
  <c r="Q14" i="209"/>
  <c r="P14" i="209"/>
  <c r="O14" i="209"/>
  <c r="M14" i="209"/>
  <c r="L14" i="209"/>
  <c r="J14" i="209"/>
  <c r="I14" i="209"/>
  <c r="G14" i="209"/>
  <c r="F14" i="209"/>
  <c r="BM13" i="209"/>
  <c r="BI13" i="209"/>
  <c r="BH13" i="209"/>
  <c r="Z13" i="209"/>
  <c r="W13" i="209"/>
  <c r="T13" i="209"/>
  <c r="H13" i="209"/>
  <c r="BM12" i="209"/>
  <c r="BI12" i="209"/>
  <c r="BH12" i="209"/>
  <c r="Z12" i="209"/>
  <c r="W12" i="209"/>
  <c r="T12" i="209"/>
  <c r="H12" i="209"/>
  <c r="BM11" i="209"/>
  <c r="BI11" i="209"/>
  <c r="BH11" i="209"/>
  <c r="BG11" i="209"/>
  <c r="BD11" i="209"/>
  <c r="BA11" i="209"/>
  <c r="AX11" i="209"/>
  <c r="AU11" i="209"/>
  <c r="AU14" i="209" s="1"/>
  <c r="AR11" i="209"/>
  <c r="AO11" i="209"/>
  <c r="AL11" i="209"/>
  <c r="AI11" i="209"/>
  <c r="AF11" i="209"/>
  <c r="AC11" i="209"/>
  <c r="Z11" i="209"/>
  <c r="W11" i="209"/>
  <c r="T11" i="209"/>
  <c r="N11" i="209"/>
  <c r="K11" i="209"/>
  <c r="H11" i="209"/>
  <c r="BL10" i="209"/>
  <c r="BK10" i="209"/>
  <c r="BF10" i="209"/>
  <c r="BE10" i="209"/>
  <c r="BC10" i="209"/>
  <c r="BB10" i="209"/>
  <c r="BA10" i="209"/>
  <c r="AZ10" i="209"/>
  <c r="AY10" i="209"/>
  <c r="AW10" i="209"/>
  <c r="AV10" i="209"/>
  <c r="AT10" i="209"/>
  <c r="AS10" i="209"/>
  <c r="AQ10" i="209"/>
  <c r="AP10" i="209"/>
  <c r="AN10" i="209"/>
  <c r="AM10" i="209"/>
  <c r="AK10" i="209"/>
  <c r="AJ10" i="209"/>
  <c r="AH10" i="209"/>
  <c r="AG10" i="209"/>
  <c r="AE10" i="209"/>
  <c r="AD10" i="209"/>
  <c r="AC10" i="209"/>
  <c r="AB10" i="209"/>
  <c r="AA10" i="209"/>
  <c r="Y10" i="209"/>
  <c r="X10" i="209"/>
  <c r="V10" i="209"/>
  <c r="U10" i="209"/>
  <c r="S10" i="209"/>
  <c r="R10" i="209"/>
  <c r="Q10" i="209"/>
  <c r="P10" i="209"/>
  <c r="O10" i="209"/>
  <c r="M10" i="209"/>
  <c r="L10" i="209"/>
  <c r="K10" i="209"/>
  <c r="J10" i="209"/>
  <c r="I10" i="209"/>
  <c r="G10" i="209"/>
  <c r="F10" i="209"/>
  <c r="BM9" i="209"/>
  <c r="BI9" i="209"/>
  <c r="BH9" i="209"/>
  <c r="BG9" i="209"/>
  <c r="BD9" i="209"/>
  <c r="BA9" i="209"/>
  <c r="AX9" i="209"/>
  <c r="AU9" i="209"/>
  <c r="AR9" i="209"/>
  <c r="AO9" i="209"/>
  <c r="AL9" i="209"/>
  <c r="AI9" i="209"/>
  <c r="AF9" i="209"/>
  <c r="AC9" i="209"/>
  <c r="Z9" i="209"/>
  <c r="W9" i="209"/>
  <c r="T9" i="209"/>
  <c r="H9" i="209"/>
  <c r="BM8" i="209"/>
  <c r="BI8" i="209"/>
  <c r="BH8" i="209"/>
  <c r="BH10" i="209" s="1"/>
  <c r="BG8" i="209"/>
  <c r="BD8" i="209"/>
  <c r="BA8" i="209"/>
  <c r="AX8" i="209"/>
  <c r="AU8" i="209"/>
  <c r="AR8" i="209"/>
  <c r="AO8" i="209"/>
  <c r="AL8" i="209"/>
  <c r="AI8" i="209"/>
  <c r="AF8" i="209"/>
  <c r="AC8" i="209"/>
  <c r="Z8" i="209"/>
  <c r="W8" i="209"/>
  <c r="T8" i="209"/>
  <c r="N8" i="209"/>
  <c r="H8" i="209"/>
  <c r="H10" i="209" s="1"/>
  <c r="BL7" i="209"/>
  <c r="BK7" i="209"/>
  <c r="BG7" i="209"/>
  <c r="BF7" i="209"/>
  <c r="BE7" i="209"/>
  <c r="BC7" i="209"/>
  <c r="BB7" i="209"/>
  <c r="AZ7" i="209"/>
  <c r="AY7" i="209"/>
  <c r="AW7" i="209"/>
  <c r="AV7" i="209"/>
  <c r="AT7" i="209"/>
  <c r="AS7" i="209"/>
  <c r="AQ7" i="209"/>
  <c r="AP7" i="209"/>
  <c r="AN7" i="209"/>
  <c r="AM7" i="209"/>
  <c r="AK7" i="209"/>
  <c r="AJ7" i="209"/>
  <c r="AH7" i="209"/>
  <c r="AG7" i="209"/>
  <c r="AE7" i="209"/>
  <c r="AD7" i="209"/>
  <c r="AB7" i="209"/>
  <c r="AA7" i="209"/>
  <c r="Y7" i="209"/>
  <c r="X7" i="209"/>
  <c r="V7" i="209"/>
  <c r="U7" i="209"/>
  <c r="S7" i="209"/>
  <c r="R7" i="209"/>
  <c r="P7" i="209"/>
  <c r="O7" i="209"/>
  <c r="M7" i="209"/>
  <c r="L7" i="209"/>
  <c r="J7" i="209"/>
  <c r="I7" i="209"/>
  <c r="G7" i="209"/>
  <c r="F7" i="209"/>
  <c r="F33" i="209" s="1"/>
  <c r="BM6" i="209"/>
  <c r="BI6" i="209"/>
  <c r="BI7" i="209" s="1"/>
  <c r="BH6" i="209"/>
  <c r="BG6" i="209"/>
  <c r="BD6" i="209"/>
  <c r="BA6" i="209"/>
  <c r="BA7" i="209" s="1"/>
  <c r="AX6" i="209"/>
  <c r="AU6" i="209"/>
  <c r="AU7" i="209" s="1"/>
  <c r="AR6" i="209"/>
  <c r="AO6" i="209"/>
  <c r="AO7" i="209" s="1"/>
  <c r="AL6" i="209"/>
  <c r="AI6" i="209"/>
  <c r="AF6" i="209"/>
  <c r="AC6" i="209"/>
  <c r="AC7" i="209" s="1"/>
  <c r="Z6" i="209"/>
  <c r="W6" i="209"/>
  <c r="T6" i="209"/>
  <c r="Q6" i="209"/>
  <c r="N6" i="209"/>
  <c r="K6" i="209"/>
  <c r="H6" i="209"/>
  <c r="AO16" i="209" l="1"/>
  <c r="AF26" i="209"/>
  <c r="AI7" i="209"/>
  <c r="AF10" i="209"/>
  <c r="BD10" i="209"/>
  <c r="AO10" i="209"/>
  <c r="T14" i="209"/>
  <c r="AX14" i="209"/>
  <c r="BA16" i="209"/>
  <c r="BJ19" i="209"/>
  <c r="BN19" i="209" s="1"/>
  <c r="Z21" i="209"/>
  <c r="AF21" i="209"/>
  <c r="BM10" i="209"/>
  <c r="BD26" i="209"/>
  <c r="K7" i="209"/>
  <c r="BM7" i="209"/>
  <c r="W10" i="209"/>
  <c r="AU10" i="209"/>
  <c r="BJ12" i="209"/>
  <c r="BN12" i="209" s="1"/>
  <c r="AF14" i="209"/>
  <c r="BD14" i="209"/>
  <c r="AC16" i="209"/>
  <c r="W20" i="209"/>
  <c r="W21" i="209" s="1"/>
  <c r="BI20" i="209"/>
  <c r="V21" i="209"/>
  <c r="AC26" i="209"/>
  <c r="AO26" i="209"/>
  <c r="BA26" i="209"/>
  <c r="BI26" i="209"/>
  <c r="Y49" i="209"/>
  <c r="AE49" i="209"/>
  <c r="AK49" i="209"/>
  <c r="AQ49" i="209"/>
  <c r="Q7" i="209"/>
  <c r="T26" i="209"/>
  <c r="AR26" i="209"/>
  <c r="BJ6" i="209"/>
  <c r="W7" i="209"/>
  <c r="AI10" i="209"/>
  <c r="BG10" i="209"/>
  <c r="H14" i="209"/>
  <c r="BJ13" i="209"/>
  <c r="AR14" i="209"/>
  <c r="T21" i="209"/>
  <c r="AC21" i="209"/>
  <c r="H26" i="209"/>
  <c r="W26" i="209"/>
  <c r="AI26" i="209"/>
  <c r="AU26" i="209"/>
  <c r="BG26" i="209"/>
  <c r="K26" i="209"/>
  <c r="AB49" i="209"/>
  <c r="BI21" i="209"/>
  <c r="BI10" i="209"/>
  <c r="BH14" i="209"/>
  <c r="BM26" i="209"/>
  <c r="H7" i="209"/>
  <c r="T7" i="209"/>
  <c r="AF7" i="209"/>
  <c r="AR7" i="209"/>
  <c r="BD7" i="209"/>
  <c r="BH7" i="209"/>
  <c r="N10" i="209"/>
  <c r="Z10" i="209"/>
  <c r="AL10" i="209"/>
  <c r="AX10" i="209"/>
  <c r="BJ11" i="209"/>
  <c r="BN13" i="209"/>
  <c r="AC14" i="209"/>
  <c r="AO14" i="209"/>
  <c r="BA14" i="209"/>
  <c r="BI14" i="209"/>
  <c r="BM14" i="209"/>
  <c r="T16" i="209"/>
  <c r="BM16" i="209"/>
  <c r="N21" i="209"/>
  <c r="BJ20" i="209"/>
  <c r="BN20" i="209" s="1"/>
  <c r="BH26" i="209"/>
  <c r="BJ27" i="209"/>
  <c r="BJ15" i="209"/>
  <c r="AF16" i="209"/>
  <c r="N18" i="209"/>
  <c r="BH18" i="209"/>
  <c r="BN6" i="209"/>
  <c r="BJ8" i="209"/>
  <c r="BJ9" i="209"/>
  <c r="N14" i="209"/>
  <c r="Z14" i="209"/>
  <c r="AL16" i="209"/>
  <c r="BD16" i="209"/>
  <c r="AO21" i="209"/>
  <c r="BM21" i="209"/>
  <c r="BJ24" i="209"/>
  <c r="BN24" i="209" s="1"/>
  <c r="N7" i="209"/>
  <c r="Z7" i="209"/>
  <c r="AL7" i="209"/>
  <c r="AX7" i="209"/>
  <c r="BJ7" i="209"/>
  <c r="T10" i="209"/>
  <c r="AR10" i="209"/>
  <c r="BN11" i="209"/>
  <c r="K14" i="209"/>
  <c r="W14" i="209"/>
  <c r="AI14" i="209"/>
  <c r="BG14" i="209"/>
  <c r="AR16" i="209"/>
  <c r="K18" i="209"/>
  <c r="BJ17" i="209"/>
  <c r="BN17" i="209" s="1"/>
  <c r="AL18" i="209"/>
  <c r="BH21" i="209"/>
  <c r="BJ25" i="209"/>
  <c r="BJ26" i="209" s="1"/>
  <c r="W18" i="209"/>
  <c r="AI18" i="209"/>
  <c r="BN21" i="209" l="1"/>
  <c r="BJ21" i="209"/>
  <c r="BN18" i="209"/>
  <c r="BJ18" i="209"/>
  <c r="BN9" i="209"/>
  <c r="BN25" i="209"/>
  <c r="BN26" i="209" s="1"/>
  <c r="BJ16" i="209"/>
  <c r="BN15" i="209"/>
  <c r="BN14" i="209"/>
  <c r="BN7" i="209"/>
  <c r="BN27" i="209"/>
  <c r="BN28" i="209" s="1"/>
  <c r="BJ28" i="209"/>
  <c r="BJ10" i="209"/>
  <c r="BN8" i="209"/>
  <c r="BJ14" i="209"/>
  <c r="BN10" i="209" l="1"/>
  <c r="BN16" i="209"/>
</calcChain>
</file>

<file path=xl/sharedStrings.xml><?xml version="1.0" encoding="utf-8"?>
<sst xmlns="http://schemas.openxmlformats.org/spreadsheetml/2006/main" count="167" uniqueCount="67">
  <si>
    <t>Lp.</t>
  </si>
  <si>
    <t>Zmiana</t>
  </si>
  <si>
    <t>Dotacja celowa na rzecz beneficjentów osi priorytetowych I-VI RPO WP na lata 2014 - 2020 realizujących projekty o charakterze rewitalizacyjnym</t>
  </si>
  <si>
    <t>Dotacja celowa na rzecz beneficjentów osi priorytetowych I-VI RPO WP na lata 2014 - 2020 realizujących projekty o charakterze innym niż rewitalizacyjny</t>
  </si>
  <si>
    <t>Zwiększenie efektywności energetycznej budynku Obwodu Lecznictwa Kolejowego w Rzeszowie poprzez termomodernizację i zastosowanie Odnawialnych Źródeł Energii</t>
  </si>
  <si>
    <t>Utrzymanie projektu pn. Podkarpacki System Informacji Medycznej "PSIM"</t>
  </si>
  <si>
    <t>Utrzymanie projektu pn. Podkarpacki System Informacji Przestrzennej  "PSIP"</t>
  </si>
  <si>
    <t>Tabela Nr 1. Zestawienie zmian wskaźników spłaty zadłużenia w latach 2022 - 2045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</si>
  <si>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</si>
  <si>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</si>
  <si>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</si>
  <si>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</si>
  <si>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</si>
  <si>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</si>
  <si>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</si>
  <si>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</si>
  <si>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</si>
  <si>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</si>
  <si>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</si>
  <si>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WPF październik</t>
  </si>
  <si>
    <t>Jednostka realizująca / departament nadzorujący</t>
  </si>
  <si>
    <t>Nazwa przedsięwzięcia / Uwagi</t>
  </si>
  <si>
    <t>Źródło finansowania</t>
  </si>
  <si>
    <t>Wartość zadania ogółem</t>
  </si>
  <si>
    <t>razem zmiany w latach 2022-2025</t>
  </si>
  <si>
    <t xml:space="preserve">razem nakłady poniesione do końca 2021r. </t>
  </si>
  <si>
    <t>razem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</si>
  <si>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</si>
  <si>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</si>
  <si>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</si>
  <si>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</si>
  <si>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</si>
  <si>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</si>
  <si>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</si>
  <si>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</si>
  <si>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</si>
  <si>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nakłady poniesione do końca 2021r.</t>
  </si>
  <si>
    <t>po zmianach do końca 2021r.</t>
  </si>
  <si>
    <t>nowe
DO</t>
  </si>
  <si>
    <t>Prowadzenie jako wspólnej instytucji kultury Województwa Podkarpackiego i Powiatu Lubaczowskiego Muzeum Kresów w Lubaczowie</t>
  </si>
  <si>
    <t>środki własne</t>
  </si>
  <si>
    <t>bieżące</t>
  </si>
  <si>
    <t>ROPS+OZ</t>
  </si>
  <si>
    <r>
      <t xml:space="preserve">Liderzy kooperacji
</t>
    </r>
    <r>
      <rPr>
        <sz val="17"/>
        <color rgb="FF00B0F0"/>
        <rFont val="Arial"/>
        <family val="2"/>
        <charset val="238"/>
      </rPr>
      <t>PO WER 2014-2020</t>
    </r>
  </si>
  <si>
    <t>budżet UE</t>
  </si>
  <si>
    <t>budżet państwa</t>
  </si>
  <si>
    <t xml:space="preserve">PZDW / DT
</t>
  </si>
  <si>
    <r>
      <t xml:space="preserve">Przebudowa /rozbudowa DW  895 na odcinku Solina - Myczków i DW 894 na odcinku Hoczew - Polańczyk 
</t>
    </r>
    <r>
      <rPr>
        <sz val="18"/>
        <color rgb="FFFF0000"/>
        <rFont val="Arial"/>
        <family val="2"/>
        <charset val="238"/>
      </rPr>
      <t xml:space="preserve">RPO WP 2014-2020  </t>
    </r>
  </si>
  <si>
    <t>środki UE</t>
  </si>
  <si>
    <t>majątkowe</t>
  </si>
  <si>
    <t>inne</t>
  </si>
  <si>
    <t>DT</t>
  </si>
  <si>
    <t>RP</t>
  </si>
  <si>
    <t>SI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</si>
  <si>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</si>
  <si>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</si>
  <si>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</si>
  <si>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</si>
  <si>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</si>
  <si>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</si>
  <si>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>TABELARYCZNE ZESTAWIENIE WNIOSKÓW O DOKONANIE ZMIAN LIMITÓW WYDATKÓW W WPF</t>
  </si>
  <si>
    <t>Załącznik nr 1 do uzasadnienia 
do projektu Uchwały Sejmiku Województwa Podkarpackiego w sprawie zmian w Wieloletniej Prognozie Finansowej Województwa Podkarpackiego na lata 2022 - 2045</t>
  </si>
  <si>
    <t>OZ</t>
  </si>
  <si>
    <t>Załącznik nr 2 do uzasadnienia 
do projektu Uchwały Sejmiku Województwa Podkarpackiego w sprawie zmian w Wieloletniej Prognozie Finansowej Województwa Podkarpackiego na lata 2022 - 2045.</t>
  </si>
  <si>
    <t>WPF 
październik 2022</t>
  </si>
  <si>
    <t>WPF 
listopad 2022</t>
  </si>
  <si>
    <t>WPF 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</si>
</sst>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b/>
      <sz val="22"/>
      <name val="Czcionka tekstu podstawowego"/>
      <charset val="238"/>
    </font>
    <font>
      <b/>
      <sz val="17"/>
      <color theme="1"/>
      <name val="Arial"/>
      <family val="2"/>
      <charset val="238"/>
    </font>
    <font>
      <b/>
      <sz val="17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6"/>
      <name val="Arial"/>
      <family val="2"/>
      <charset val="238"/>
    </font>
    <font>
      <sz val="15.5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7"/>
      <name val="Arial"/>
      <family val="2"/>
      <charset val="238"/>
    </font>
    <font>
      <sz val="17"/>
      <color rgb="FF00B0F0"/>
      <name val="Arial"/>
      <family val="2"/>
      <charset val="238"/>
    </font>
    <font>
      <sz val="15.5"/>
      <color theme="1"/>
      <name val="Arial"/>
      <family val="2"/>
      <charset val="238"/>
    </font>
    <font>
      <sz val="15.5"/>
      <color theme="1"/>
      <name val="Czcionka tekstu podstawowego"/>
      <family val="2"/>
      <charset val="238"/>
    </font>
    <font>
      <sz val="15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trike/>
      <sz val="16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02">
    <xf numFmtId="0" fontId="0" fillId="0" borderId="0"/>
    <xf numFmtId="0" fontId="95" fillId="0" borderId="0"/>
    <xf numFmtId="9" fontId="95" fillId="0" borderId="0" applyFont="0" applyFill="0" applyBorder="0" applyAlignment="0" applyProtection="0"/>
    <xf numFmtId="0" fontId="96" fillId="0" borderId="0"/>
    <xf numFmtId="0" fontId="97" fillId="0" borderId="0"/>
    <xf numFmtId="0" fontId="97" fillId="0" borderId="0"/>
    <xf numFmtId="0" fontId="95" fillId="0" borderId="0"/>
    <xf numFmtId="0" fontId="97" fillId="0" borderId="0"/>
    <xf numFmtId="0" fontId="98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9" fontId="95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0" fontId="93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3" fontId="99" fillId="0" borderId="0" applyFont="0" applyFill="0" applyBorder="0" applyAlignment="0" applyProtection="0"/>
    <xf numFmtId="0" fontId="89" fillId="0" borderId="0"/>
    <xf numFmtId="0" fontId="89" fillId="0" borderId="0"/>
    <xf numFmtId="0" fontId="88" fillId="0" borderId="0"/>
    <xf numFmtId="0" fontId="88" fillId="0" borderId="0"/>
    <xf numFmtId="9" fontId="94" fillId="0" borderId="0" applyFont="0" applyFill="0" applyBorder="0" applyAlignment="0" applyProtection="0"/>
    <xf numFmtId="0" fontId="87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94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43" fontId="94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99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69" fillId="0" borderId="0"/>
    <xf numFmtId="9" fontId="69" fillId="0" borderId="0" applyFont="0" applyFill="0" applyBorder="0" applyAlignment="0" applyProtection="0"/>
    <xf numFmtId="0" fontId="68" fillId="0" borderId="0"/>
    <xf numFmtId="0" fontId="67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9" fontId="51" fillId="0" borderId="0" applyFont="0" applyFill="0" applyBorder="0" applyAlignment="0" applyProtection="0"/>
    <xf numFmtId="0" fontId="51" fillId="0" borderId="0"/>
    <xf numFmtId="0" fontId="50" fillId="0" borderId="0"/>
    <xf numFmtId="9" fontId="5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9" fontId="94" fillId="0" borderId="0" applyFont="0" applyFill="0" applyBorder="0" applyAlignment="0" applyProtection="0"/>
    <xf numFmtId="0" fontId="4" fillId="0" borderId="0"/>
    <xf numFmtId="0" fontId="4" fillId="0" borderId="0"/>
    <xf numFmtId="0" fontId="99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94" fillId="0" borderId="0" xfId="0" applyFont="1" applyAlignment="1">
      <alignment horizontal="center"/>
    </xf>
    <xf numFmtId="0" fontId="94" fillId="0" borderId="0" xfId="0" applyFont="1"/>
    <xf numFmtId="0" fontId="102" fillId="0" borderId="0" xfId="14" applyFont="1" applyAlignment="1">
      <alignment vertical="center" wrapText="1"/>
    </xf>
    <xf numFmtId="0" fontId="104" fillId="0" borderId="1" xfId="0" applyFont="1" applyBorder="1" applyAlignment="1">
      <alignment vertical="center"/>
    </xf>
    <xf numFmtId="0" fontId="104" fillId="0" borderId="2" xfId="0" applyFont="1" applyBorder="1" applyAlignment="1">
      <alignment vertical="center"/>
    </xf>
    <xf numFmtId="0" fontId="104" fillId="0" borderId="19" xfId="0" applyFont="1" applyBorder="1" applyAlignment="1">
      <alignment vertical="center"/>
    </xf>
    <xf numFmtId="0" fontId="104" fillId="0" borderId="1" xfId="0" applyFont="1" applyBorder="1" applyAlignment="1">
      <alignment horizontal="center" vertical="center"/>
    </xf>
    <xf numFmtId="10" fontId="101" fillId="0" borderId="1" xfId="193" applyNumberFormat="1" applyFont="1" applyFill="1" applyBorder="1" applyAlignment="1">
      <alignment horizontal="right" vertical="center"/>
    </xf>
    <xf numFmtId="10" fontId="101" fillId="2" borderId="1" xfId="193" applyNumberFormat="1" applyFont="1" applyFill="1" applyBorder="1" applyAlignment="1">
      <alignment horizontal="right" vertical="center"/>
    </xf>
    <xf numFmtId="10" fontId="101" fillId="0" borderId="1" xfId="193" applyNumberFormat="1" applyFont="1" applyBorder="1" applyAlignment="1">
      <alignment vertical="center"/>
    </xf>
    <xf numFmtId="10" fontId="101" fillId="0" borderId="1" xfId="193" applyNumberFormat="1" applyFont="1" applyBorder="1" applyAlignment="1">
      <alignment horizontal="right" vertical="center"/>
    </xf>
    <xf numFmtId="0" fontId="94" fillId="0" borderId="2" xfId="0" applyFont="1" applyBorder="1" applyAlignment="1">
      <alignment horizontal="center"/>
    </xf>
    <xf numFmtId="0" fontId="94" fillId="0" borderId="21" xfId="0" applyFont="1" applyBorder="1"/>
    <xf numFmtId="0" fontId="94" fillId="0" borderId="19" xfId="0" applyFont="1" applyBorder="1"/>
    <xf numFmtId="10" fontId="101" fillId="0" borderId="1" xfId="193" applyNumberFormat="1" applyFont="1" applyBorder="1"/>
    <xf numFmtId="0" fontId="94" fillId="0" borderId="1" xfId="0" applyFont="1" applyBorder="1" applyAlignment="1">
      <alignment horizontal="right" vertical="center"/>
    </xf>
    <xf numFmtId="0" fontId="101" fillId="0" borderId="1" xfId="0" applyFont="1" applyBorder="1" applyAlignment="1">
      <alignment horizontal="center" vertical="center"/>
    </xf>
    <xf numFmtId="10" fontId="101" fillId="0" borderId="1" xfId="0" applyNumberFormat="1" applyFont="1" applyBorder="1"/>
    <xf numFmtId="0" fontId="101" fillId="0" borderId="2" xfId="0" applyFont="1" applyBorder="1" applyAlignment="1">
      <alignment horizontal="center"/>
    </xf>
    <xf numFmtId="0" fontId="101" fillId="0" borderId="21" xfId="0" applyFont="1" applyBorder="1" applyAlignment="1">
      <alignment vertical="center"/>
    </xf>
    <xf numFmtId="0" fontId="94" fillId="0" borderId="21" xfId="0" applyFont="1" applyBorder="1" applyAlignment="1">
      <alignment vertical="center"/>
    </xf>
    <xf numFmtId="0" fontId="101" fillId="0" borderId="21" xfId="0" applyFont="1" applyBorder="1"/>
    <xf numFmtId="0" fontId="101" fillId="0" borderId="19" xfId="0" applyFont="1" applyBorder="1"/>
    <xf numFmtId="10" fontId="101" fillId="0" borderId="22" xfId="193" applyNumberFormat="1" applyFont="1" applyBorder="1" applyAlignment="1">
      <alignment horizontal="right" vertical="center"/>
    </xf>
    <xf numFmtId="10" fontId="101" fillId="0" borderId="0" xfId="193" applyNumberFormat="1" applyFont="1" applyBorder="1" applyAlignment="1">
      <alignment horizontal="right" vertical="center"/>
    </xf>
    <xf numFmtId="0" fontId="101" fillId="0" borderId="1" xfId="0" applyFont="1" applyBorder="1" applyAlignment="1">
      <alignment horizontal="center"/>
    </xf>
    <xf numFmtId="10" fontId="101" fillId="0" borderId="22" xfId="193" applyNumberFormat="1" applyFont="1" applyFill="1" applyBorder="1" applyAlignment="1">
      <alignment horizontal="right" vertical="center"/>
    </xf>
    <xf numFmtId="10" fontId="101" fillId="0" borderId="0" xfId="193" applyNumberFormat="1" applyFont="1" applyFill="1" applyBorder="1" applyAlignment="1">
      <alignment horizontal="right" vertical="center"/>
    </xf>
    <xf numFmtId="10" fontId="105" fillId="2" borderId="1" xfId="0" applyNumberFormat="1" applyFont="1" applyFill="1" applyBorder="1"/>
    <xf numFmtId="10" fontId="105" fillId="2" borderId="1" xfId="0" applyNumberFormat="1" applyFont="1" applyFill="1" applyBorder="1" applyAlignment="1">
      <alignment horizontal="right"/>
    </xf>
    <xf numFmtId="0" fontId="10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4" fillId="0" borderId="1" xfId="0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3" fontId="102" fillId="0" borderId="1" xfId="0" applyNumberFormat="1" applyFont="1" applyBorder="1" applyAlignment="1">
      <alignment vertical="center"/>
    </xf>
    <xf numFmtId="3" fontId="105" fillId="0" borderId="1" xfId="0" applyNumberFormat="1" applyFont="1" applyBorder="1" applyAlignment="1">
      <alignment vertical="center"/>
    </xf>
    <xf numFmtId="0" fontId="106" fillId="2" borderId="0" xfId="14" applyFont="1" applyFill="1"/>
    <xf numFmtId="0" fontId="107" fillId="2" borderId="0" xfId="14" applyFont="1" applyFill="1"/>
    <xf numFmtId="0" fontId="108" fillId="2" borderId="0" xfId="14" applyFont="1" applyFill="1"/>
    <xf numFmtId="0" fontId="94" fillId="0" borderId="0" xfId="14" applyAlignment="1">
      <alignment horizontal="left"/>
    </xf>
    <xf numFmtId="0" fontId="94" fillId="0" borderId="0" xfId="14"/>
    <xf numFmtId="0" fontId="94" fillId="2" borderId="0" xfId="14" applyFill="1"/>
    <xf numFmtId="0" fontId="109" fillId="2" borderId="0" xfId="14" applyFont="1" applyFill="1"/>
    <xf numFmtId="0" fontId="111" fillId="2" borderId="0" xfId="14" applyFont="1" applyFill="1" applyAlignment="1">
      <alignment vertical="center"/>
    </xf>
    <xf numFmtId="0" fontId="112" fillId="2" borderId="0" xfId="14" applyFont="1" applyFill="1" applyAlignment="1">
      <alignment vertical="center"/>
    </xf>
    <xf numFmtId="0" fontId="113" fillId="2" borderId="0" xfId="14" applyFont="1" applyFill="1" applyAlignment="1">
      <alignment vertical="center"/>
    </xf>
    <xf numFmtId="0" fontId="114" fillId="0" borderId="0" xfId="14" applyFont="1" applyAlignment="1">
      <alignment horizontal="left" vertical="center"/>
    </xf>
    <xf numFmtId="0" fontId="114" fillId="0" borderId="0" xfId="14" applyFont="1" applyAlignment="1">
      <alignment vertical="center"/>
    </xf>
    <xf numFmtId="0" fontId="114" fillId="2" borderId="0" xfId="14" applyFont="1" applyFill="1" applyAlignment="1">
      <alignment vertical="center"/>
    </xf>
    <xf numFmtId="0" fontId="115" fillId="2" borderId="0" xfId="14" applyFont="1" applyFill="1" applyAlignment="1">
      <alignment vertical="center"/>
    </xf>
    <xf numFmtId="0" fontId="116" fillId="2" borderId="27" xfId="14" applyFont="1" applyFill="1" applyBorder="1" applyAlignment="1">
      <alignment horizontal="center" vertical="center"/>
    </xf>
    <xf numFmtId="0" fontId="107" fillId="2" borderId="28" xfId="14" applyFont="1" applyFill="1" applyBorder="1" applyAlignment="1">
      <alignment horizontal="center" vertical="center"/>
    </xf>
    <xf numFmtId="0" fontId="107" fillId="2" borderId="29" xfId="14" applyFont="1" applyFill="1" applyBorder="1" applyAlignment="1">
      <alignment horizontal="center" vertical="center"/>
    </xf>
    <xf numFmtId="0" fontId="2" fillId="0" borderId="0" xfId="199" applyAlignment="1">
      <alignment vertical="center"/>
    </xf>
    <xf numFmtId="0" fontId="120" fillId="0" borderId="45" xfId="14" applyFont="1" applyBorder="1" applyAlignment="1">
      <alignment horizontal="center" vertical="center" wrapText="1"/>
    </xf>
    <xf numFmtId="0" fontId="120" fillId="0" borderId="6" xfId="14" applyFont="1" applyBorder="1" applyAlignment="1">
      <alignment horizontal="center" vertical="center" wrapText="1"/>
    </xf>
    <xf numFmtId="0" fontId="120" fillId="0" borderId="13" xfId="14" applyFont="1" applyBorder="1" applyAlignment="1">
      <alignment horizontal="center" vertical="center" wrapText="1"/>
    </xf>
    <xf numFmtId="0" fontId="120" fillId="0" borderId="45" xfId="14" applyFont="1" applyBorder="1" applyAlignment="1">
      <alignment vertical="center" wrapText="1"/>
    </xf>
    <xf numFmtId="0" fontId="120" fillId="0" borderId="6" xfId="14" applyFont="1" applyBorder="1" applyAlignment="1">
      <alignment vertical="center" wrapText="1"/>
    </xf>
    <xf numFmtId="0" fontId="120" fillId="0" borderId="13" xfId="14" applyFont="1" applyBorder="1" applyAlignment="1">
      <alignment vertical="center" wrapText="1"/>
    </xf>
    <xf numFmtId="0" fontId="119" fillId="0" borderId="13" xfId="14" applyFont="1" applyBorder="1" applyAlignment="1">
      <alignment vertical="center" wrapText="1"/>
    </xf>
    <xf numFmtId="0" fontId="119" fillId="0" borderId="6" xfId="14" applyFont="1" applyBorder="1" applyAlignment="1">
      <alignment vertical="center" wrapText="1"/>
    </xf>
    <xf numFmtId="0" fontId="120" fillId="0" borderId="7" xfId="14" applyFont="1" applyBorder="1" applyAlignment="1">
      <alignment vertical="center" wrapText="1"/>
    </xf>
    <xf numFmtId="0" fontId="119" fillId="0" borderId="32" xfId="14" applyFont="1" applyBorder="1" applyAlignment="1">
      <alignment horizontal="left" vertical="center"/>
    </xf>
    <xf numFmtId="0" fontId="119" fillId="0" borderId="48" xfId="14" applyFont="1" applyBorder="1" applyAlignment="1">
      <alignment vertical="center"/>
    </xf>
    <xf numFmtId="3" fontId="122" fillId="0" borderId="49" xfId="14" applyNumberFormat="1" applyFont="1" applyBorder="1" applyAlignment="1">
      <alignment horizontal="right" vertical="center"/>
    </xf>
    <xf numFmtId="3" fontId="122" fillId="3" borderId="50" xfId="14" applyNumberFormat="1" applyFont="1" applyFill="1" applyBorder="1" applyAlignment="1">
      <alignment horizontal="right" vertical="center"/>
    </xf>
    <xf numFmtId="3" fontId="122" fillId="0" borderId="51" xfId="14" applyNumberFormat="1" applyFont="1" applyBorder="1" applyAlignment="1">
      <alignment horizontal="right" vertical="center" wrapText="1"/>
    </xf>
    <xf numFmtId="3" fontId="122" fillId="2" borderId="50" xfId="14" applyNumberFormat="1" applyFont="1" applyFill="1" applyBorder="1" applyAlignment="1">
      <alignment horizontal="right" vertical="center"/>
    </xf>
    <xf numFmtId="3" fontId="122" fillId="0" borderId="50" xfId="14" applyNumberFormat="1" applyFont="1" applyBorder="1" applyAlignment="1">
      <alignment horizontal="right" vertical="center"/>
    </xf>
    <xf numFmtId="3" fontId="122" fillId="0" borderId="48" xfId="14" applyNumberFormat="1" applyFont="1" applyBorder="1" applyAlignment="1">
      <alignment horizontal="right" vertical="center" wrapText="1"/>
    </xf>
    <xf numFmtId="0" fontId="123" fillId="0" borderId="0" xfId="14" applyFont="1"/>
    <xf numFmtId="3" fontId="122" fillId="4" borderId="54" xfId="14" applyNumberFormat="1" applyFont="1" applyFill="1" applyBorder="1" applyAlignment="1">
      <alignment horizontal="right" vertical="center"/>
    </xf>
    <xf numFmtId="3" fontId="122" fillId="4" borderId="56" xfId="14" applyNumberFormat="1" applyFont="1" applyFill="1" applyBorder="1" applyAlignment="1">
      <alignment horizontal="right" vertical="center"/>
    </xf>
    <xf numFmtId="3" fontId="122" fillId="4" borderId="57" xfId="14" applyNumberFormat="1" applyFont="1" applyFill="1" applyBorder="1" applyAlignment="1">
      <alignment horizontal="right" vertical="center"/>
    </xf>
    <xf numFmtId="3" fontId="122" fillId="4" borderId="55" xfId="14" applyNumberFormat="1" applyFont="1" applyFill="1" applyBorder="1" applyAlignment="1">
      <alignment horizontal="right" vertical="center"/>
    </xf>
    <xf numFmtId="3" fontId="122" fillId="4" borderId="58" xfId="14" applyNumberFormat="1" applyFont="1" applyFill="1" applyBorder="1" applyAlignment="1">
      <alignment horizontal="right" vertical="center"/>
    </xf>
    <xf numFmtId="0" fontId="120" fillId="0" borderId="59" xfId="14" applyFont="1" applyBorder="1" applyAlignment="1">
      <alignment horizontal="left" vertical="center"/>
    </xf>
    <xf numFmtId="3" fontId="127" fillId="0" borderId="59" xfId="14" applyNumberFormat="1" applyFont="1" applyBorder="1" applyAlignment="1">
      <alignment horizontal="right" vertical="center" wrapText="1"/>
    </xf>
    <xf numFmtId="3" fontId="127" fillId="0" borderId="61" xfId="14" applyNumberFormat="1" applyFont="1" applyFill="1" applyBorder="1" applyAlignment="1">
      <alignment horizontal="right" vertical="center" wrapText="1"/>
    </xf>
    <xf numFmtId="3" fontId="127" fillId="0" borderId="60" xfId="14" applyNumberFormat="1" applyFont="1" applyBorder="1" applyAlignment="1">
      <alignment horizontal="right" vertical="center" wrapText="1"/>
    </xf>
    <xf numFmtId="3" fontId="127" fillId="0" borderId="9" xfId="14" applyNumberFormat="1" applyFont="1" applyBorder="1" applyAlignment="1">
      <alignment horizontal="right" vertical="center" wrapText="1"/>
    </xf>
    <xf numFmtId="3" fontId="127" fillId="0" borderId="10" xfId="14" applyNumberFormat="1" applyFont="1" applyBorder="1" applyAlignment="1">
      <alignment horizontal="right" vertical="center" wrapText="1"/>
    </xf>
    <xf numFmtId="3" fontId="127" fillId="0" borderId="11" xfId="14" applyNumberFormat="1" applyFont="1" applyBorder="1" applyAlignment="1">
      <alignment horizontal="right" vertical="center" wrapText="1"/>
    </xf>
    <xf numFmtId="3" fontId="127" fillId="3" borderId="9" xfId="14" applyNumberFormat="1" applyFont="1" applyFill="1" applyBorder="1" applyAlignment="1">
      <alignment horizontal="right" vertical="center" wrapText="1"/>
    </xf>
    <xf numFmtId="3" fontId="127" fillId="2" borderId="61" xfId="14" applyNumberFormat="1" applyFont="1" applyFill="1" applyBorder="1" applyAlignment="1">
      <alignment horizontal="right" vertical="center" wrapText="1"/>
    </xf>
    <xf numFmtId="3" fontId="127" fillId="0" borderId="23" xfId="14" applyNumberFormat="1" applyFont="1" applyBorder="1" applyAlignment="1">
      <alignment horizontal="right" vertical="center" wrapText="1"/>
    </xf>
    <xf numFmtId="3" fontId="127" fillId="0" borderId="10" xfId="14" applyNumberFormat="1" applyFont="1" applyFill="1" applyBorder="1" applyAlignment="1">
      <alignment horizontal="right" vertical="center" wrapText="1"/>
    </xf>
    <xf numFmtId="3" fontId="128" fillId="0" borderId="10" xfId="14" applyNumberFormat="1" applyFont="1" applyFill="1" applyBorder="1" applyAlignment="1">
      <alignment horizontal="right" vertical="center"/>
    </xf>
    <xf numFmtId="0" fontId="117" fillId="0" borderId="0" xfId="14" applyFont="1"/>
    <xf numFmtId="0" fontId="120" fillId="0" borderId="45" xfId="14" applyFont="1" applyBorder="1" applyAlignment="1">
      <alignment horizontal="left" vertical="center" wrapText="1"/>
    </xf>
    <xf numFmtId="3" fontId="127" fillId="0" borderId="45" xfId="14" applyNumberFormat="1" applyFont="1" applyBorder="1" applyAlignment="1">
      <alignment horizontal="right" vertical="center" wrapText="1"/>
    </xf>
    <xf numFmtId="3" fontId="127" fillId="0" borderId="6" xfId="14" applyNumberFormat="1" applyFont="1" applyFill="1" applyBorder="1" applyAlignment="1">
      <alignment horizontal="right" vertical="center" wrapText="1"/>
    </xf>
    <xf numFmtId="3" fontId="127" fillId="0" borderId="13" xfId="14" applyNumberFormat="1" applyFont="1" applyBorder="1" applyAlignment="1">
      <alignment horizontal="right" vertical="center" wrapText="1"/>
    </xf>
    <xf numFmtId="3" fontId="127" fillId="0" borderId="6" xfId="14" applyNumberFormat="1" applyFont="1" applyBorder="1" applyAlignment="1">
      <alignment horizontal="right" vertical="center" wrapText="1"/>
    </xf>
    <xf numFmtId="3" fontId="127" fillId="3" borderId="20" xfId="14" applyNumberFormat="1" applyFont="1" applyFill="1" applyBorder="1" applyAlignment="1">
      <alignment horizontal="right" vertical="center" wrapText="1"/>
    </xf>
    <xf numFmtId="3" fontId="127" fillId="0" borderId="26" xfId="14" applyNumberFormat="1" applyFont="1" applyBorder="1" applyAlignment="1">
      <alignment horizontal="right" vertical="center" wrapText="1"/>
    </xf>
    <xf numFmtId="3" fontId="127" fillId="0" borderId="15" xfId="14" applyNumberFormat="1" applyFont="1" applyBorder="1" applyAlignment="1">
      <alignment horizontal="right" vertical="center" wrapText="1"/>
    </xf>
    <xf numFmtId="3" fontId="127" fillId="0" borderId="14" xfId="14" applyNumberFormat="1" applyFont="1" applyBorder="1" applyAlignment="1">
      <alignment horizontal="right" vertical="center" wrapText="1"/>
    </xf>
    <xf numFmtId="3" fontId="127" fillId="0" borderId="1" xfId="14" applyNumberFormat="1" applyFont="1" applyFill="1" applyBorder="1" applyAlignment="1">
      <alignment horizontal="right" vertical="center" wrapText="1"/>
    </xf>
    <xf numFmtId="0" fontId="129" fillId="0" borderId="0" xfId="14" applyFont="1"/>
    <xf numFmtId="3" fontId="119" fillId="0" borderId="9" xfId="14" applyNumberFormat="1" applyFont="1" applyBorder="1" applyAlignment="1">
      <alignment horizontal="right" vertical="center"/>
    </xf>
    <xf numFmtId="3" fontId="119" fillId="2" borderId="10" xfId="14" applyNumberFormat="1" applyFont="1" applyFill="1" applyBorder="1" applyAlignment="1">
      <alignment horizontal="right" vertical="center"/>
    </xf>
    <xf numFmtId="3" fontId="120" fillId="0" borderId="11" xfId="14" applyNumberFormat="1" applyFont="1" applyBorder="1" applyAlignment="1">
      <alignment horizontal="right" vertical="center" wrapText="1"/>
    </xf>
    <xf numFmtId="3" fontId="119" fillId="0" borderId="10" xfId="14" applyNumberFormat="1" applyFont="1" applyBorder="1" applyAlignment="1">
      <alignment horizontal="right" vertical="center"/>
    </xf>
    <xf numFmtId="3" fontId="120" fillId="0" borderId="9" xfId="14" applyNumberFormat="1" applyFont="1" applyBorder="1" applyAlignment="1">
      <alignment horizontal="right" vertical="center" wrapText="1"/>
    </xf>
    <xf numFmtId="0" fontId="133" fillId="0" borderId="0" xfId="14" applyFont="1"/>
    <xf numFmtId="3" fontId="119" fillId="0" borderId="14" xfId="14" applyNumberFormat="1" applyFont="1" applyBorder="1" applyAlignment="1">
      <alignment horizontal="right" vertical="center"/>
    </xf>
    <xf numFmtId="3" fontId="119" fillId="3" borderId="1" xfId="14" applyNumberFormat="1" applyFont="1" applyFill="1" applyBorder="1" applyAlignment="1">
      <alignment horizontal="right" vertical="center"/>
    </xf>
    <xf numFmtId="3" fontId="120" fillId="0" borderId="15" xfId="14" applyNumberFormat="1" applyFont="1" applyBorder="1" applyAlignment="1">
      <alignment horizontal="right" vertical="center" wrapText="1"/>
    </xf>
    <xf numFmtId="3" fontId="119" fillId="0" borderId="65" xfId="14" applyNumberFormat="1" applyFont="1" applyBorder="1" applyAlignment="1">
      <alignment horizontal="right" vertical="center"/>
    </xf>
    <xf numFmtId="3" fontId="119" fillId="0" borderId="8" xfId="14" applyNumberFormat="1" applyFont="1" applyBorder="1" applyAlignment="1">
      <alignment horizontal="right" vertical="center"/>
    </xf>
    <xf numFmtId="3" fontId="120" fillId="0" borderId="64" xfId="14" applyNumberFormat="1" applyFont="1" applyBorder="1" applyAlignment="1">
      <alignment horizontal="right" vertical="center" wrapText="1"/>
    </xf>
    <xf numFmtId="3" fontId="119" fillId="2" borderId="1" xfId="14" applyNumberFormat="1" applyFont="1" applyFill="1" applyBorder="1" applyAlignment="1">
      <alignment horizontal="right" vertical="center"/>
    </xf>
    <xf numFmtId="3" fontId="119" fillId="0" borderId="15" xfId="14" applyNumberFormat="1" applyFont="1" applyBorder="1" applyAlignment="1">
      <alignment horizontal="right" vertical="center" wrapText="1"/>
    </xf>
    <xf numFmtId="3" fontId="119" fillId="0" borderId="1" xfId="14" applyNumberFormat="1" applyFont="1" applyBorder="1" applyAlignment="1">
      <alignment horizontal="right" vertical="center"/>
    </xf>
    <xf numFmtId="3" fontId="120" fillId="0" borderId="14" xfId="14" applyNumberFormat="1" applyFont="1" applyBorder="1" applyAlignment="1">
      <alignment horizontal="right" vertical="center" wrapText="1"/>
    </xf>
    <xf numFmtId="3" fontId="120" fillId="3" borderId="1" xfId="14" applyNumberFormat="1" applyFont="1" applyFill="1" applyBorder="1" applyAlignment="1">
      <alignment horizontal="right" vertical="center" wrapText="1"/>
    </xf>
    <xf numFmtId="0" fontId="120" fillId="0" borderId="65" xfId="14" applyFont="1" applyBorder="1" applyAlignment="1">
      <alignment horizontal="left" vertical="center" wrapText="1"/>
    </xf>
    <xf numFmtId="3" fontId="119" fillId="0" borderId="45" xfId="14" applyNumberFormat="1" applyFont="1" applyBorder="1" applyAlignment="1">
      <alignment horizontal="right" vertical="center"/>
    </xf>
    <xf numFmtId="3" fontId="119" fillId="2" borderId="6" xfId="14" applyNumberFormat="1" applyFont="1" applyFill="1" applyBorder="1" applyAlignment="1">
      <alignment horizontal="right" vertical="center"/>
    </xf>
    <xf numFmtId="3" fontId="120" fillId="0" borderId="13" xfId="14" applyNumberFormat="1" applyFont="1" applyBorder="1" applyAlignment="1">
      <alignment horizontal="right" vertical="center" wrapText="1"/>
    </xf>
    <xf numFmtId="3" fontId="119" fillId="0" borderId="13" xfId="14" applyNumberFormat="1" applyFont="1" applyBorder="1" applyAlignment="1">
      <alignment horizontal="right" vertical="center" wrapText="1"/>
    </xf>
    <xf numFmtId="3" fontId="119" fillId="0" borderId="6" xfId="14" applyNumberFormat="1" applyFont="1" applyBorder="1" applyAlignment="1">
      <alignment horizontal="right" vertical="center"/>
    </xf>
    <xf numFmtId="3" fontId="120" fillId="2" borderId="1" xfId="14" applyNumberFormat="1" applyFont="1" applyFill="1" applyBorder="1" applyAlignment="1">
      <alignment horizontal="right" vertical="center" wrapText="1"/>
    </xf>
    <xf numFmtId="3" fontId="122" fillId="0" borderId="66" xfId="14" applyNumberFormat="1" applyFont="1" applyBorder="1" applyAlignment="1">
      <alignment horizontal="right" vertical="center"/>
    </xf>
    <xf numFmtId="3" fontId="122" fillId="0" borderId="51" xfId="14" applyNumberFormat="1" applyFont="1" applyBorder="1" applyAlignment="1">
      <alignment horizontal="right" vertical="center"/>
    </xf>
    <xf numFmtId="3" fontId="122" fillId="0" borderId="49" xfId="14" applyNumberFormat="1" applyFont="1" applyBorder="1" applyAlignment="1">
      <alignment horizontal="right" vertical="center" wrapText="1"/>
    </xf>
    <xf numFmtId="3" fontId="122" fillId="3" borderId="50" xfId="14" applyNumberFormat="1" applyFont="1" applyFill="1" applyBorder="1" applyAlignment="1">
      <alignment horizontal="right" vertical="center" wrapText="1"/>
    </xf>
    <xf numFmtId="3" fontId="122" fillId="4" borderId="67" xfId="14" applyNumberFormat="1" applyFont="1" applyFill="1" applyBorder="1" applyAlignment="1">
      <alignment horizontal="right" vertical="center"/>
    </xf>
    <xf numFmtId="3" fontId="122" fillId="4" borderId="68" xfId="14" applyNumberFormat="1" applyFont="1" applyFill="1" applyBorder="1" applyAlignment="1">
      <alignment horizontal="right" vertical="center"/>
    </xf>
    <xf numFmtId="0" fontId="120" fillId="0" borderId="59" xfId="14" applyFont="1" applyBorder="1" applyAlignment="1">
      <alignment vertical="center"/>
    </xf>
    <xf numFmtId="0" fontId="120" fillId="0" borderId="11" xfId="14" applyFont="1" applyBorder="1" applyAlignment="1">
      <alignment vertical="center"/>
    </xf>
    <xf numFmtId="3" fontId="119" fillId="0" borderId="25" xfId="14" applyNumberFormat="1" applyFont="1" applyBorder="1" applyAlignment="1">
      <alignment horizontal="right" vertical="center"/>
    </xf>
    <xf numFmtId="3" fontId="119" fillId="0" borderId="12" xfId="14" applyNumberFormat="1" applyFont="1" applyBorder="1" applyAlignment="1">
      <alignment horizontal="right" vertical="center"/>
    </xf>
    <xf numFmtId="3" fontId="120" fillId="0" borderId="10" xfId="14" applyNumberFormat="1" applyFont="1" applyBorder="1" applyAlignment="1">
      <alignment horizontal="right" vertical="center" wrapText="1"/>
    </xf>
    <xf numFmtId="3" fontId="119" fillId="4" borderId="45" xfId="14" applyNumberFormat="1" applyFont="1" applyFill="1" applyBorder="1" applyAlignment="1">
      <alignment horizontal="right" vertical="center"/>
    </xf>
    <xf numFmtId="3" fontId="119" fillId="4" borderId="6" xfId="14" applyNumberFormat="1" applyFont="1" applyFill="1" applyBorder="1" applyAlignment="1">
      <alignment horizontal="right" vertical="center"/>
    </xf>
    <xf numFmtId="3" fontId="119" fillId="4" borderId="13" xfId="14" applyNumberFormat="1" applyFont="1" applyFill="1" applyBorder="1" applyAlignment="1">
      <alignment horizontal="right" vertical="center"/>
    </xf>
    <xf numFmtId="3" fontId="119" fillId="4" borderId="26" xfId="14" applyNumberFormat="1" applyFont="1" applyFill="1" applyBorder="1" applyAlignment="1">
      <alignment horizontal="right" vertical="center"/>
    </xf>
    <xf numFmtId="0" fontId="120" fillId="0" borderId="51" xfId="14" applyFont="1" applyBorder="1" applyAlignment="1">
      <alignment vertical="center"/>
    </xf>
    <xf numFmtId="3" fontId="119" fillId="0" borderId="49" xfId="14" applyNumberFormat="1" applyFont="1" applyBorder="1" applyAlignment="1">
      <alignment horizontal="right" vertical="center"/>
    </xf>
    <xf numFmtId="3" fontId="119" fillId="0" borderId="50" xfId="14" applyNumberFormat="1" applyFont="1" applyBorder="1" applyAlignment="1">
      <alignment horizontal="right" vertical="center"/>
    </xf>
    <xf numFmtId="3" fontId="120" fillId="0" borderId="51" xfId="14" applyNumberFormat="1" applyFont="1" applyBorder="1" applyAlignment="1">
      <alignment horizontal="right" vertical="center" wrapText="1"/>
    </xf>
    <xf numFmtId="3" fontId="119" fillId="2" borderId="50" xfId="14" applyNumberFormat="1" applyFont="1" applyFill="1" applyBorder="1" applyAlignment="1">
      <alignment horizontal="right" vertical="center"/>
    </xf>
    <xf numFmtId="3" fontId="119" fillId="0" borderId="66" xfId="14" applyNumberFormat="1" applyFont="1" applyBorder="1" applyAlignment="1">
      <alignment horizontal="right" vertical="center"/>
    </xf>
    <xf numFmtId="3" fontId="119" fillId="0" borderId="69" xfId="14" applyNumberFormat="1" applyFont="1" applyBorder="1" applyAlignment="1">
      <alignment horizontal="right" vertical="center"/>
    </xf>
    <xf numFmtId="3" fontId="120" fillId="0" borderId="49" xfId="14" applyNumberFormat="1" applyFont="1" applyBorder="1" applyAlignment="1">
      <alignment horizontal="right" vertical="center" wrapText="1"/>
    </xf>
    <xf numFmtId="3" fontId="120" fillId="0" borderId="50" xfId="14" applyNumberFormat="1" applyFont="1" applyBorder="1" applyAlignment="1">
      <alignment horizontal="right" vertical="center" wrapText="1"/>
    </xf>
    <xf numFmtId="3" fontId="120" fillId="0" borderId="70" xfId="14" applyNumberFormat="1" applyFont="1" applyBorder="1" applyAlignment="1">
      <alignment horizontal="right" vertical="center" wrapText="1"/>
    </xf>
    <xf numFmtId="3" fontId="120" fillId="0" borderId="63" xfId="14" applyNumberFormat="1" applyFont="1" applyBorder="1" applyAlignment="1">
      <alignment horizontal="right" vertical="center" wrapText="1"/>
    </xf>
    <xf numFmtId="3" fontId="120" fillId="0" borderId="5" xfId="14" applyNumberFormat="1" applyFont="1" applyBorder="1" applyAlignment="1">
      <alignment horizontal="right" vertical="center" wrapText="1"/>
    </xf>
    <xf numFmtId="3" fontId="120" fillId="0" borderId="24" xfId="14" applyNumberFormat="1" applyFont="1" applyBorder="1" applyAlignment="1">
      <alignment horizontal="right" vertical="center" wrapText="1"/>
    </xf>
    <xf numFmtId="3" fontId="120" fillId="2" borderId="5" xfId="14" applyNumberFormat="1" applyFont="1" applyFill="1" applyBorder="1" applyAlignment="1">
      <alignment horizontal="right" vertical="center" wrapText="1"/>
    </xf>
    <xf numFmtId="3" fontId="120" fillId="0" borderId="8" xfId="14" applyNumberFormat="1" applyFont="1" applyBorder="1" applyAlignment="1">
      <alignment horizontal="right" vertical="center" wrapText="1"/>
    </xf>
    <xf numFmtId="3" fontId="120" fillId="0" borderId="65" xfId="14" applyNumberFormat="1" applyFont="1" applyBorder="1" applyAlignment="1">
      <alignment horizontal="right" vertical="center" wrapText="1"/>
    </xf>
    <xf numFmtId="3" fontId="120" fillId="2" borderId="8" xfId="14" applyNumberFormat="1" applyFont="1" applyFill="1" applyBorder="1" applyAlignment="1">
      <alignment horizontal="right" vertical="center" wrapText="1"/>
    </xf>
    <xf numFmtId="3" fontId="120" fillId="0" borderId="22" xfId="14" applyNumberFormat="1" applyFont="1" applyBorder="1" applyAlignment="1">
      <alignment horizontal="right" vertical="center" wrapText="1"/>
    </xf>
    <xf numFmtId="3" fontId="120" fillId="0" borderId="71" xfId="14" applyNumberFormat="1" applyFont="1" applyBorder="1" applyAlignment="1">
      <alignment horizontal="right" vertical="center" wrapText="1"/>
    </xf>
    <xf numFmtId="3" fontId="119" fillId="4" borderId="72" xfId="14" applyNumberFormat="1" applyFont="1" applyFill="1" applyBorder="1" applyAlignment="1">
      <alignment horizontal="right" vertical="center"/>
    </xf>
    <xf numFmtId="3" fontId="127" fillId="0" borderId="51" xfId="14" applyNumberFormat="1" applyFont="1" applyBorder="1" applyAlignment="1">
      <alignment horizontal="right" vertical="center" wrapText="1"/>
    </xf>
    <xf numFmtId="3" fontId="122" fillId="2" borderId="66" xfId="14" applyNumberFormat="1" applyFont="1" applyFill="1" applyBorder="1" applyAlignment="1">
      <alignment horizontal="right" vertical="center"/>
    </xf>
    <xf numFmtId="3" fontId="122" fillId="0" borderId="69" xfId="14" applyNumberFormat="1" applyFont="1" applyBorder="1" applyAlignment="1">
      <alignment horizontal="right" vertical="center"/>
    </xf>
    <xf numFmtId="3" fontId="127" fillId="0" borderId="49" xfId="14" applyNumberFormat="1" applyFont="1" applyBorder="1" applyAlignment="1">
      <alignment horizontal="right" vertical="center" wrapText="1"/>
    </xf>
    <xf numFmtId="3" fontId="127" fillId="3" borderId="50" xfId="14" applyNumberFormat="1" applyFont="1" applyFill="1" applyBorder="1" applyAlignment="1">
      <alignment horizontal="right" vertical="center" wrapText="1"/>
    </xf>
    <xf numFmtId="0" fontId="120" fillId="0" borderId="24" xfId="14" applyFont="1" applyBorder="1" applyAlignment="1">
      <alignment vertical="center"/>
    </xf>
    <xf numFmtId="3" fontId="127" fillId="2" borderId="1" xfId="14" applyNumberFormat="1" applyFont="1" applyFill="1" applyBorder="1" applyAlignment="1">
      <alignment horizontal="right" vertical="center" wrapText="1"/>
    </xf>
    <xf numFmtId="3" fontId="127" fillId="0" borderId="63" xfId="14" applyNumberFormat="1" applyFont="1" applyBorder="1" applyAlignment="1">
      <alignment horizontal="right" vertical="center" wrapText="1"/>
    </xf>
    <xf numFmtId="3" fontId="127" fillId="2" borderId="5" xfId="14" applyNumberFormat="1" applyFont="1" applyFill="1" applyBorder="1" applyAlignment="1">
      <alignment horizontal="right" vertical="center" wrapText="1"/>
    </xf>
    <xf numFmtId="3" fontId="127" fillId="0" borderId="24" xfId="14" applyNumberFormat="1" applyFont="1" applyBorder="1" applyAlignment="1">
      <alignment horizontal="right" vertical="center" wrapText="1"/>
    </xf>
    <xf numFmtId="3" fontId="127" fillId="3" borderId="1" xfId="14" applyNumberFormat="1" applyFont="1" applyFill="1" applyBorder="1" applyAlignment="1">
      <alignment horizontal="right" vertical="center" wrapText="1"/>
    </xf>
    <xf numFmtId="3" fontId="127" fillId="0" borderId="5" xfId="14" applyNumberFormat="1" applyFont="1" applyBorder="1" applyAlignment="1">
      <alignment horizontal="right" vertical="center" wrapText="1"/>
    </xf>
    <xf numFmtId="3" fontId="127" fillId="0" borderId="1" xfId="14" applyNumberFormat="1" applyFont="1" applyBorder="1" applyAlignment="1">
      <alignment horizontal="right" vertical="center" wrapText="1"/>
    </xf>
    <xf numFmtId="3" fontId="127" fillId="0" borderId="65" xfId="14" applyNumberFormat="1" applyFont="1" applyBorder="1" applyAlignment="1">
      <alignment horizontal="right" vertical="center" wrapText="1"/>
    </xf>
    <xf numFmtId="3" fontId="127" fillId="0" borderId="8" xfId="14" applyNumberFormat="1" applyFont="1" applyBorder="1" applyAlignment="1">
      <alignment horizontal="right" vertical="center" wrapText="1"/>
    </xf>
    <xf numFmtId="3" fontId="120" fillId="0" borderId="63" xfId="14" applyNumberFormat="1" applyFont="1" applyBorder="1" applyAlignment="1">
      <alignment horizontal="right" vertical="center"/>
    </xf>
    <xf numFmtId="3" fontId="120" fillId="0" borderId="74" xfId="14" applyNumberFormat="1" applyFont="1" applyBorder="1" applyAlignment="1">
      <alignment horizontal="right" vertical="center"/>
    </xf>
    <xf numFmtId="3" fontId="120" fillId="0" borderId="14" xfId="14" applyNumberFormat="1" applyFont="1" applyBorder="1" applyAlignment="1">
      <alignment horizontal="right" vertical="center"/>
    </xf>
    <xf numFmtId="3" fontId="120" fillId="3" borderId="14" xfId="14" applyNumberFormat="1" applyFont="1" applyFill="1" applyBorder="1" applyAlignment="1">
      <alignment horizontal="right" vertical="center"/>
    </xf>
    <xf numFmtId="3" fontId="120" fillId="6" borderId="16" xfId="14" applyNumberFormat="1" applyFont="1" applyFill="1" applyBorder="1" applyAlignment="1">
      <alignment horizontal="right" vertical="center"/>
    </xf>
    <xf numFmtId="3" fontId="120" fillId="0" borderId="9" xfId="14" applyNumberFormat="1" applyFont="1" applyBorder="1" applyAlignment="1">
      <alignment horizontal="right" vertical="center"/>
    </xf>
    <xf numFmtId="3" fontId="120" fillId="2" borderId="14" xfId="14" applyNumberFormat="1" applyFont="1" applyFill="1" applyBorder="1" applyAlignment="1">
      <alignment horizontal="right" vertical="center"/>
    </xf>
    <xf numFmtId="3" fontId="120" fillId="3" borderId="63" xfId="14" applyNumberFormat="1" applyFont="1" applyFill="1" applyBorder="1" applyAlignment="1">
      <alignment horizontal="right" vertical="center"/>
    </xf>
    <xf numFmtId="3" fontId="119" fillId="0" borderId="63" xfId="14" applyNumberFormat="1" applyFont="1" applyBorder="1" applyAlignment="1">
      <alignment horizontal="right" vertical="center"/>
    </xf>
    <xf numFmtId="3" fontId="120" fillId="6" borderId="54" xfId="14" applyNumberFormat="1" applyFont="1" applyFill="1" applyBorder="1" applyAlignment="1">
      <alignment horizontal="right" vertical="center"/>
    </xf>
    <xf numFmtId="3" fontId="94" fillId="0" borderId="0" xfId="14" applyNumberFormat="1" applyAlignment="1">
      <alignment horizontal="left"/>
    </xf>
    <xf numFmtId="3" fontId="94" fillId="0" borderId="0" xfId="14" applyNumberFormat="1"/>
    <xf numFmtId="0" fontId="109" fillId="0" borderId="0" xfId="14" applyFont="1"/>
    <xf numFmtId="0" fontId="0" fillId="0" borderId="0" xfId="14" applyFont="1" applyAlignment="1">
      <alignment horizontal="left"/>
    </xf>
    <xf numFmtId="3" fontId="135" fillId="0" borderId="0" xfId="14" applyNumberFormat="1" applyFont="1"/>
    <xf numFmtId="3" fontId="137" fillId="0" borderId="1" xfId="14" applyNumberFormat="1" applyFont="1" applyBorder="1"/>
    <xf numFmtId="0" fontId="109" fillId="0" borderId="1" xfId="14" applyFont="1" applyBorder="1"/>
    <xf numFmtId="0" fontId="94" fillId="0" borderId="1" xfId="14" applyBorder="1"/>
    <xf numFmtId="0" fontId="137" fillId="0" borderId="1" xfId="14" applyFont="1" applyBorder="1"/>
    <xf numFmtId="3" fontId="94" fillId="0" borderId="1" xfId="14" applyNumberFormat="1" applyBorder="1"/>
    <xf numFmtId="0" fontId="138" fillId="2" borderId="0" xfId="14" applyFont="1" applyFill="1"/>
    <xf numFmtId="0" fontId="137" fillId="0" borderId="0" xfId="14" applyFont="1" applyAlignment="1">
      <alignment horizontal="left"/>
    </xf>
    <xf numFmtId="3" fontId="137" fillId="0" borderId="0" xfId="14" applyNumberFormat="1" applyFont="1"/>
    <xf numFmtId="0" fontId="137" fillId="0" borderId="0" xfId="14" applyFont="1"/>
    <xf numFmtId="0" fontId="138" fillId="0" borderId="1" xfId="14" applyFont="1" applyBorder="1"/>
    <xf numFmtId="0" fontId="120" fillId="0" borderId="15" xfId="14" applyFont="1" applyBorder="1" applyAlignment="1">
      <alignment vertical="center"/>
    </xf>
    <xf numFmtId="0" fontId="120" fillId="0" borderId="32" xfId="14" applyFont="1" applyBorder="1" applyAlignment="1">
      <alignment horizontal="left" vertical="center"/>
    </xf>
    <xf numFmtId="0" fontId="120" fillId="0" borderId="32" xfId="14" applyNumberFormat="1" applyFont="1" applyBorder="1" applyAlignment="1">
      <alignment horizontal="left" vertical="center"/>
    </xf>
    <xf numFmtId="0" fontId="120" fillId="0" borderId="51" xfId="14" applyNumberFormat="1" applyFont="1" applyBorder="1" applyAlignment="1">
      <alignment vertical="center"/>
    </xf>
    <xf numFmtId="3" fontId="119" fillId="3" borderId="50" xfId="14" applyNumberFormat="1" applyFont="1" applyFill="1" applyBorder="1" applyAlignment="1">
      <alignment horizontal="right" vertical="center"/>
    </xf>
    <xf numFmtId="3" fontId="119" fillId="4" borderId="54" xfId="14" applyNumberFormat="1" applyFont="1" applyFill="1" applyBorder="1" applyAlignment="1">
      <alignment horizontal="right" vertical="center"/>
    </xf>
    <xf numFmtId="3" fontId="119" fillId="4" borderId="56" xfId="14" applyNumberFormat="1" applyFont="1" applyFill="1" applyBorder="1" applyAlignment="1">
      <alignment horizontal="right" vertical="center"/>
    </xf>
    <xf numFmtId="3" fontId="119" fillId="4" borderId="57" xfId="14" applyNumberFormat="1" applyFont="1" applyFill="1" applyBorder="1" applyAlignment="1">
      <alignment horizontal="right" vertical="center"/>
    </xf>
    <xf numFmtId="0" fontId="117" fillId="0" borderId="79" xfId="14" applyFont="1" applyBorder="1" applyAlignment="1">
      <alignment horizontal="center" vertical="center"/>
    </xf>
    <xf numFmtId="3" fontId="122" fillId="0" borderId="82" xfId="14" applyNumberFormat="1" applyFont="1" applyBorder="1" applyAlignment="1">
      <alignment horizontal="right" vertical="center" wrapText="1"/>
    </xf>
    <xf numFmtId="3" fontId="122" fillId="4" borderId="83" xfId="14" applyNumberFormat="1" applyFont="1" applyFill="1" applyBorder="1" applyAlignment="1">
      <alignment horizontal="right" vertical="center"/>
    </xf>
    <xf numFmtId="3" fontId="127" fillId="0" borderId="80" xfId="14" applyNumberFormat="1" applyFont="1" applyBorder="1" applyAlignment="1">
      <alignment horizontal="right" vertical="center" wrapText="1"/>
    </xf>
    <xf numFmtId="3" fontId="127" fillId="0" borderId="84" xfId="14" applyNumberFormat="1" applyFont="1" applyBorder="1" applyAlignment="1">
      <alignment horizontal="right" vertical="center" wrapText="1"/>
    </xf>
    <xf numFmtId="3" fontId="120" fillId="0" borderId="86" xfId="14" applyNumberFormat="1" applyFont="1" applyBorder="1" applyAlignment="1">
      <alignment horizontal="right" vertical="center" wrapText="1"/>
    </xf>
    <xf numFmtId="3" fontId="120" fillId="0" borderId="84" xfId="14" applyNumberFormat="1" applyFont="1" applyBorder="1" applyAlignment="1">
      <alignment horizontal="right" vertical="center" wrapText="1"/>
    </xf>
    <xf numFmtId="3" fontId="122" fillId="0" borderId="70" xfId="14" applyNumberFormat="1" applyFont="1" applyBorder="1" applyAlignment="1">
      <alignment horizontal="right" vertical="center" wrapText="1"/>
    </xf>
    <xf numFmtId="3" fontId="122" fillId="4" borderId="87" xfId="14" applyNumberFormat="1" applyFont="1" applyFill="1" applyBorder="1" applyAlignment="1">
      <alignment horizontal="right" vertical="center"/>
    </xf>
    <xf numFmtId="3" fontId="127" fillId="0" borderId="70" xfId="14" applyNumberFormat="1" applyFont="1" applyBorder="1" applyAlignment="1">
      <alignment horizontal="right" vertical="center" wrapText="1"/>
    </xf>
    <xf numFmtId="3" fontId="120" fillId="0" borderId="71" xfId="14" applyNumberFormat="1" applyFont="1" applyBorder="1" applyAlignment="1">
      <alignment horizontal="right" vertical="center"/>
    </xf>
    <xf numFmtId="3" fontId="120" fillId="0" borderId="84" xfId="14" applyNumberFormat="1" applyFont="1" applyBorder="1" applyAlignment="1">
      <alignment horizontal="right" vertical="center"/>
    </xf>
    <xf numFmtId="3" fontId="120" fillId="6" borderId="85" xfId="14" applyNumberFormat="1" applyFont="1" applyFill="1" applyBorder="1" applyAlignment="1">
      <alignment horizontal="right" vertical="center"/>
    </xf>
    <xf numFmtId="3" fontId="120" fillId="0" borderId="86" xfId="14" applyNumberFormat="1" applyFont="1" applyBorder="1" applyAlignment="1">
      <alignment horizontal="right" vertical="center"/>
    </xf>
    <xf numFmtId="3" fontId="120" fillId="6" borderId="87" xfId="14" applyNumberFormat="1" applyFont="1" applyFill="1" applyBorder="1" applyAlignment="1">
      <alignment horizontal="right" vertical="center"/>
    </xf>
    <xf numFmtId="0" fontId="120" fillId="0" borderId="63" xfId="14" applyFont="1" applyBorder="1" applyAlignment="1">
      <alignment horizontal="left" vertical="center"/>
    </xf>
    <xf numFmtId="0" fontId="102" fillId="0" borderId="1" xfId="200" applyFont="1" applyBorder="1" applyAlignment="1">
      <alignment horizontal="center" vertical="center" wrapText="1"/>
    </xf>
    <xf numFmtId="0" fontId="102" fillId="0" borderId="1" xfId="201" applyFont="1" applyBorder="1" applyAlignment="1">
      <alignment vertical="center" wrapText="1"/>
    </xf>
    <xf numFmtId="3" fontId="102" fillId="0" borderId="1" xfId="201" applyNumberFormat="1" applyFont="1" applyBorder="1" applyAlignment="1">
      <alignment vertical="center" wrapText="1"/>
    </xf>
    <xf numFmtId="10" fontId="101" fillId="0" borderId="1" xfId="200" applyNumberFormat="1" applyFont="1" applyBorder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1" fillId="0" borderId="0" xfId="0" applyFont="1" applyAlignment="1">
      <alignment horizontal="left" vertical="center"/>
    </xf>
    <xf numFmtId="10" fontId="101" fillId="0" borderId="0" xfId="0" applyNumberFormat="1" applyFont="1"/>
    <xf numFmtId="0" fontId="100" fillId="0" borderId="0" xfId="0" applyFont="1" applyAlignment="1">
      <alignment horizontal="center" vertical="center"/>
    </xf>
    <xf numFmtId="3" fontId="105" fillId="0" borderId="0" xfId="0" applyNumberFormat="1" applyFont="1" applyAlignment="1">
      <alignment vertical="center"/>
    </xf>
    <xf numFmtId="3" fontId="122" fillId="4" borderId="45" xfId="14" applyNumberFormat="1" applyFont="1" applyFill="1" applyBorder="1" applyAlignment="1">
      <alignment horizontal="right" vertical="center"/>
    </xf>
    <xf numFmtId="3" fontId="122" fillId="4" borderId="6" xfId="14" applyNumberFormat="1" applyFont="1" applyFill="1" applyBorder="1" applyAlignment="1">
      <alignment horizontal="right" vertical="center"/>
    </xf>
    <xf numFmtId="3" fontId="122" fillId="4" borderId="13" xfId="14" applyNumberFormat="1" applyFont="1" applyFill="1" applyBorder="1" applyAlignment="1">
      <alignment horizontal="right" vertical="center"/>
    </xf>
    <xf numFmtId="3" fontId="122" fillId="4" borderId="72" xfId="14" applyNumberFormat="1" applyFont="1" applyFill="1" applyBorder="1" applyAlignment="1">
      <alignment horizontal="right" vertical="center"/>
    </xf>
    <xf numFmtId="0" fontId="120" fillId="0" borderId="49" xfId="14" applyFont="1" applyBorder="1" applyAlignment="1">
      <alignment horizontal="left" vertical="center"/>
    </xf>
    <xf numFmtId="3" fontId="119" fillId="0" borderId="51" xfId="14" applyNumberFormat="1" applyFont="1" applyBorder="1" applyAlignment="1">
      <alignment horizontal="right" vertical="center" wrapText="1"/>
    </xf>
    <xf numFmtId="3" fontId="120" fillId="2" borderId="50" xfId="14" applyNumberFormat="1" applyFont="1" applyFill="1" applyBorder="1" applyAlignment="1">
      <alignment horizontal="right" vertical="center" wrapText="1"/>
    </xf>
    <xf numFmtId="3" fontId="119" fillId="4" borderId="88" xfId="14" applyNumberFormat="1" applyFont="1" applyFill="1" applyBorder="1" applyAlignment="1">
      <alignment horizontal="right" vertical="center"/>
    </xf>
    <xf numFmtId="3" fontId="119" fillId="4" borderId="89" xfId="14" applyNumberFormat="1" applyFont="1" applyFill="1" applyBorder="1" applyAlignment="1">
      <alignment horizontal="right" vertical="center"/>
    </xf>
    <xf numFmtId="3" fontId="119" fillId="4" borderId="90" xfId="14" applyNumberFormat="1" applyFont="1" applyFill="1" applyBorder="1" applyAlignment="1">
      <alignment horizontal="right" vertical="center"/>
    </xf>
    <xf numFmtId="3" fontId="119" fillId="4" borderId="91" xfId="14" applyNumberFormat="1" applyFont="1" applyFill="1" applyBorder="1" applyAlignment="1">
      <alignment horizontal="right" vertical="center"/>
    </xf>
    <xf numFmtId="0" fontId="110" fillId="2" borderId="47" xfId="14" applyNumberFormat="1" applyFont="1" applyFill="1" applyBorder="1" applyAlignment="1">
      <alignment horizontal="center" vertical="center"/>
    </xf>
    <xf numFmtId="0" fontId="110" fillId="2" borderId="52" xfId="14" applyNumberFormat="1" applyFont="1" applyFill="1" applyBorder="1" applyAlignment="1">
      <alignment horizontal="center" vertical="center"/>
    </xf>
    <xf numFmtId="0" fontId="107" fillId="2" borderId="28" xfId="14" applyNumberFormat="1" applyFont="1" applyFill="1" applyBorder="1" applyAlignment="1">
      <alignment horizontal="center" vertical="center" wrapText="1"/>
    </xf>
    <xf numFmtId="0" fontId="107" fillId="2" borderId="53" xfId="14" applyNumberFormat="1" applyFont="1" applyFill="1" applyBorder="1" applyAlignment="1">
      <alignment horizontal="center" vertical="center" wrapText="1"/>
    </xf>
    <xf numFmtId="0" fontId="125" fillId="2" borderId="28" xfId="14" applyNumberFormat="1" applyFont="1" applyFill="1" applyBorder="1" applyAlignment="1">
      <alignment horizontal="center" vertical="center" wrapText="1"/>
    </xf>
    <xf numFmtId="0" fontId="125" fillId="2" borderId="53" xfId="14" applyNumberFormat="1" applyFont="1" applyFill="1" applyBorder="1" applyAlignment="1">
      <alignment horizontal="center" vertical="center" wrapText="1"/>
    </xf>
    <xf numFmtId="0" fontId="119" fillId="4" borderId="54" xfId="14" applyNumberFormat="1" applyFont="1" applyFill="1" applyBorder="1" applyAlignment="1">
      <alignment horizontal="center" vertical="center"/>
    </xf>
    <xf numFmtId="0" fontId="119" fillId="4" borderId="57" xfId="14" applyNumberFormat="1" applyFont="1" applyFill="1" applyBorder="1" applyAlignment="1">
      <alignment horizontal="center" vertical="center"/>
    </xf>
    <xf numFmtId="0" fontId="136" fillId="0" borderId="1" xfId="14" applyFont="1" applyBorder="1" applyAlignment="1">
      <alignment horizontal="center"/>
    </xf>
    <xf numFmtId="0" fontId="136" fillId="0" borderId="2" xfId="14" applyFont="1" applyBorder="1" applyAlignment="1">
      <alignment horizontal="center"/>
    </xf>
    <xf numFmtId="0" fontId="136" fillId="0" borderId="21" xfId="14" applyFont="1" applyBorder="1" applyAlignment="1">
      <alignment horizontal="center"/>
    </xf>
    <xf numFmtId="0" fontId="136" fillId="0" borderId="19" xfId="14" applyFont="1" applyBorder="1" applyAlignment="1">
      <alignment horizontal="center"/>
    </xf>
    <xf numFmtId="0" fontId="137" fillId="0" borderId="1" xfId="14" applyFont="1" applyBorder="1" applyAlignment="1">
      <alignment horizontal="center" vertical="center"/>
    </xf>
    <xf numFmtId="0" fontId="130" fillId="5" borderId="73" xfId="14" applyFont="1" applyFill="1" applyBorder="1" applyAlignment="1">
      <alignment horizontal="center" vertical="center"/>
    </xf>
    <xf numFmtId="0" fontId="130" fillId="5" borderId="0" xfId="14" applyFont="1" applyFill="1" applyBorder="1" applyAlignment="1">
      <alignment horizontal="center" vertical="center"/>
    </xf>
    <xf numFmtId="0" fontId="130" fillId="5" borderId="77" xfId="14" applyFont="1" applyFill="1" applyBorder="1" applyAlignment="1">
      <alignment horizontal="center" vertical="center"/>
    </xf>
    <xf numFmtId="0" fontId="130" fillId="5" borderId="78" xfId="14" applyFont="1" applyFill="1" applyBorder="1" applyAlignment="1">
      <alignment horizontal="center" vertical="center"/>
    </xf>
    <xf numFmtId="0" fontId="120" fillId="0" borderId="9" xfId="14" applyFont="1" applyBorder="1" applyAlignment="1">
      <alignment horizontal="left" vertical="center"/>
    </xf>
    <xf numFmtId="0" fontId="120" fillId="0" borderId="11" xfId="14" applyFont="1" applyBorder="1" applyAlignment="1">
      <alignment horizontal="left" vertical="center"/>
    </xf>
    <xf numFmtId="0" fontId="120" fillId="0" borderId="14" xfId="14" applyFont="1" applyBorder="1" applyAlignment="1">
      <alignment vertical="center"/>
    </xf>
    <xf numFmtId="0" fontId="120" fillId="0" borderId="15" xfId="14" applyFont="1" applyBorder="1" applyAlignment="1">
      <alignment vertical="center"/>
    </xf>
    <xf numFmtId="0" fontId="120" fillId="0" borderId="14" xfId="14" applyFont="1" applyBorder="1" applyAlignment="1">
      <alignment horizontal="left" vertical="center"/>
    </xf>
    <xf numFmtId="0" fontId="120" fillId="0" borderId="15" xfId="14" applyFont="1" applyBorder="1" applyAlignment="1">
      <alignment horizontal="left" vertical="center"/>
    </xf>
    <xf numFmtId="0" fontId="120" fillId="6" borderId="54" xfId="14" applyFont="1" applyFill="1" applyBorder="1" applyAlignment="1">
      <alignment vertical="center"/>
    </xf>
    <xf numFmtId="0" fontId="120" fillId="6" borderId="57" xfId="14" applyFont="1" applyFill="1" applyBorder="1" applyAlignment="1">
      <alignment vertical="center"/>
    </xf>
    <xf numFmtId="0" fontId="130" fillId="5" borderId="75" xfId="14" applyFont="1" applyFill="1" applyBorder="1" applyAlignment="1">
      <alignment horizontal="center" vertical="center"/>
    </xf>
    <xf numFmtId="0" fontId="130" fillId="5" borderId="3" xfId="14" applyFont="1" applyFill="1" applyBorder="1" applyAlignment="1">
      <alignment horizontal="center" vertical="center"/>
    </xf>
    <xf numFmtId="0" fontId="120" fillId="0" borderId="17" xfId="14" applyFont="1" applyBorder="1" applyAlignment="1">
      <alignment horizontal="left" vertical="center"/>
    </xf>
    <xf numFmtId="0" fontId="120" fillId="0" borderId="2" xfId="14" applyFont="1" applyBorder="1" applyAlignment="1">
      <alignment vertical="center"/>
    </xf>
    <xf numFmtId="0" fontId="120" fillId="0" borderId="2" xfId="14" applyFont="1" applyBorder="1" applyAlignment="1">
      <alignment horizontal="left" vertical="center"/>
    </xf>
    <xf numFmtId="0" fontId="120" fillId="6" borderId="16" xfId="14" applyFont="1" applyFill="1" applyBorder="1" applyAlignment="1">
      <alignment vertical="center"/>
    </xf>
    <xf numFmtId="0" fontId="120" fillId="6" borderId="76" xfId="14" applyFont="1" applyFill="1" applyBorder="1" applyAlignment="1">
      <alignment vertical="center"/>
    </xf>
    <xf numFmtId="0" fontId="120" fillId="0" borderId="63" xfId="14" applyFont="1" applyBorder="1" applyAlignment="1">
      <alignment horizontal="left" vertical="center"/>
    </xf>
    <xf numFmtId="0" fontId="120" fillId="0" borderId="18" xfId="14" applyFont="1" applyBorder="1" applyAlignment="1">
      <alignment horizontal="left" vertical="center"/>
    </xf>
    <xf numFmtId="0" fontId="110" fillId="2" borderId="47" xfId="14" applyFont="1" applyFill="1" applyBorder="1" applyAlignment="1">
      <alignment horizontal="center" vertical="center"/>
    </xf>
    <xf numFmtId="0" fontId="110" fillId="2" borderId="62" xfId="14" applyFont="1" applyFill="1" applyBorder="1" applyAlignment="1">
      <alignment horizontal="center" vertical="center"/>
    </xf>
    <xf numFmtId="0" fontId="110" fillId="2" borderId="52" xfId="14" applyFont="1" applyFill="1" applyBorder="1" applyAlignment="1">
      <alignment horizontal="center" vertical="center"/>
    </xf>
    <xf numFmtId="0" fontId="107" fillId="2" borderId="28" xfId="14" applyFont="1" applyFill="1" applyBorder="1" applyAlignment="1">
      <alignment horizontal="center" vertical="center" wrapText="1"/>
    </xf>
    <xf numFmtId="0" fontId="107" fillId="2" borderId="46" xfId="14" applyFont="1" applyFill="1" applyBorder="1" applyAlignment="1">
      <alignment horizontal="center" vertical="center" wrapText="1"/>
    </xf>
    <xf numFmtId="0" fontId="107" fillId="2" borderId="53" xfId="14" applyFont="1" applyFill="1" applyBorder="1" applyAlignment="1">
      <alignment horizontal="center" vertical="center" wrapText="1"/>
    </xf>
    <xf numFmtId="0" fontId="125" fillId="2" borderId="28" xfId="14" applyFont="1" applyFill="1" applyBorder="1" applyAlignment="1">
      <alignment horizontal="center" vertical="center" wrapText="1"/>
    </xf>
    <xf numFmtId="0" fontId="125" fillId="2" borderId="46" xfId="14" applyFont="1" applyFill="1" applyBorder="1" applyAlignment="1">
      <alignment horizontal="center" vertical="center" wrapText="1"/>
    </xf>
    <xf numFmtId="0" fontId="125" fillId="2" borderId="53" xfId="14" applyFont="1" applyFill="1" applyBorder="1" applyAlignment="1">
      <alignment horizontal="center" vertical="center" wrapText="1"/>
    </xf>
    <xf numFmtId="0" fontId="120" fillId="0" borderId="32" xfId="14" applyFont="1" applyBorder="1" applyAlignment="1">
      <alignment horizontal="left" vertical="center"/>
    </xf>
    <xf numFmtId="0" fontId="119" fillId="4" borderId="54" xfId="14" applyFont="1" applyFill="1" applyBorder="1" applyAlignment="1">
      <alignment horizontal="center" vertical="center"/>
    </xf>
    <xf numFmtId="0" fontId="119" fillId="4" borderId="57" xfId="14" applyFont="1" applyFill="1" applyBorder="1" applyAlignment="1">
      <alignment horizontal="center" vertical="center"/>
    </xf>
    <xf numFmtId="0" fontId="120" fillId="2" borderId="43" xfId="14" applyFont="1" applyFill="1" applyBorder="1" applyAlignment="1">
      <alignment horizontal="center" vertical="center"/>
    </xf>
    <xf numFmtId="0" fontId="120" fillId="2" borderId="62" xfId="14" applyFont="1" applyFill="1" applyBorder="1" applyAlignment="1">
      <alignment horizontal="center" vertical="center"/>
    </xf>
    <xf numFmtId="0" fontId="120" fillId="2" borderId="4" xfId="14" applyFont="1" applyFill="1" applyBorder="1" applyAlignment="1">
      <alignment horizontal="center" vertical="center" wrapText="1"/>
    </xf>
    <xf numFmtId="0" fontId="120" fillId="2" borderId="46" xfId="14" applyFont="1" applyFill="1" applyBorder="1" applyAlignment="1">
      <alignment horizontal="center" vertical="center" wrapText="1"/>
    </xf>
    <xf numFmtId="0" fontId="121" fillId="0" borderId="4" xfId="14" applyFont="1" applyBorder="1" applyAlignment="1">
      <alignment horizontal="center" vertical="center" wrapText="1"/>
    </xf>
    <xf numFmtId="0" fontId="121" fillId="0" borderId="46" xfId="14" applyFont="1" applyBorder="1" applyAlignment="1">
      <alignment horizontal="center" vertical="center" wrapText="1"/>
    </xf>
    <xf numFmtId="0" fontId="119" fillId="4" borderId="45" xfId="14" applyFont="1" applyFill="1" applyBorder="1" applyAlignment="1">
      <alignment horizontal="center" vertical="center"/>
    </xf>
    <xf numFmtId="0" fontId="119" fillId="4" borderId="13" xfId="14" applyFont="1" applyFill="1" applyBorder="1" applyAlignment="1">
      <alignment horizontal="center" vertical="center"/>
    </xf>
    <xf numFmtId="0" fontId="120" fillId="2" borderId="47" xfId="14" applyFont="1" applyFill="1" applyBorder="1" applyAlignment="1">
      <alignment horizontal="center" vertical="center"/>
    </xf>
    <xf numFmtId="0" fontId="120" fillId="2" borderId="28" xfId="14" applyFont="1" applyFill="1" applyBorder="1" applyAlignment="1">
      <alignment horizontal="center" vertical="center" wrapText="1"/>
    </xf>
    <xf numFmtId="0" fontId="121" fillId="0" borderId="28" xfId="14" applyFont="1" applyBorder="1" applyAlignment="1">
      <alignment horizontal="center" vertical="center" wrapText="1"/>
    </xf>
    <xf numFmtId="0" fontId="120" fillId="2" borderId="52" xfId="14" applyFont="1" applyFill="1" applyBorder="1" applyAlignment="1">
      <alignment horizontal="center" vertical="center"/>
    </xf>
    <xf numFmtId="0" fontId="130" fillId="0" borderId="28" xfId="14" applyFont="1" applyFill="1" applyBorder="1" applyAlignment="1">
      <alignment horizontal="center" vertical="center" wrapText="1"/>
    </xf>
    <xf numFmtId="0" fontId="130" fillId="0" borderId="46" xfId="14" applyFont="1" applyFill="1" applyBorder="1" applyAlignment="1">
      <alignment horizontal="center" vertical="center" wrapText="1"/>
    </xf>
    <xf numFmtId="0" fontId="130" fillId="0" borderId="53" xfId="14" applyFont="1" applyFill="1" applyBorder="1" applyAlignment="1">
      <alignment horizontal="center" vertical="center" wrapText="1"/>
    </xf>
    <xf numFmtId="0" fontId="131" fillId="2" borderId="28" xfId="14" applyFont="1" applyFill="1" applyBorder="1" applyAlignment="1">
      <alignment horizontal="center" vertical="center" wrapText="1"/>
    </xf>
    <xf numFmtId="0" fontId="131" fillId="2" borderId="46" xfId="14" applyFont="1" applyFill="1" applyBorder="1" applyAlignment="1">
      <alignment horizontal="center" vertical="center" wrapText="1"/>
    </xf>
    <xf numFmtId="0" fontId="131" fillId="2" borderId="53" xfId="14" applyFont="1" applyFill="1" applyBorder="1" applyAlignment="1">
      <alignment horizontal="center" vertical="center" wrapText="1"/>
    </xf>
    <xf numFmtId="0" fontId="120" fillId="0" borderId="34" xfId="14" applyFont="1" applyBorder="1" applyAlignment="1">
      <alignment horizontal="center" vertical="center"/>
    </xf>
    <xf numFmtId="0" fontId="120" fillId="0" borderId="64" xfId="14" applyFont="1" applyBorder="1" applyAlignment="1">
      <alignment horizontal="center" vertical="center"/>
    </xf>
    <xf numFmtId="0" fontId="120" fillId="0" borderId="24" xfId="14" applyFont="1" applyBorder="1" applyAlignment="1">
      <alignment horizontal="center" vertical="center"/>
    </xf>
    <xf numFmtId="0" fontId="119" fillId="2" borderId="47" xfId="14" applyFont="1" applyFill="1" applyBorder="1" applyAlignment="1">
      <alignment horizontal="center" vertical="center"/>
    </xf>
    <xf numFmtId="0" fontId="119" fillId="2" borderId="52" xfId="14" applyFont="1" applyFill="1" applyBorder="1" applyAlignment="1">
      <alignment horizontal="center" vertical="center"/>
    </xf>
    <xf numFmtId="0" fontId="119" fillId="2" borderId="28" xfId="14" applyFont="1" applyFill="1" applyBorder="1" applyAlignment="1">
      <alignment horizontal="center" vertical="center" wrapText="1"/>
    </xf>
    <xf numFmtId="0" fontId="119" fillId="2" borderId="53" xfId="14" applyFont="1" applyFill="1" applyBorder="1" applyAlignment="1">
      <alignment horizontal="center" vertical="center" wrapText="1"/>
    </xf>
    <xf numFmtId="0" fontId="121" fillId="2" borderId="28" xfId="14" applyFont="1" applyFill="1" applyBorder="1" applyAlignment="1">
      <alignment horizontal="center" vertical="center" wrapText="1"/>
    </xf>
    <xf numFmtId="0" fontId="134" fillId="2" borderId="53" xfId="14" applyFont="1" applyFill="1" applyBorder="1" applyAlignment="1">
      <alignment horizontal="center" vertical="center" wrapText="1"/>
    </xf>
    <xf numFmtId="0" fontId="119" fillId="4" borderId="55" xfId="14" applyFont="1" applyFill="1" applyBorder="1" applyAlignment="1">
      <alignment horizontal="center" vertical="center"/>
    </xf>
    <xf numFmtId="0" fontId="120" fillId="0" borderId="80" xfId="14" applyFont="1" applyBorder="1" applyAlignment="1">
      <alignment horizontal="center" vertical="center" wrapText="1"/>
    </xf>
    <xf numFmtId="0" fontId="120" fillId="0" borderId="81" xfId="14" applyFont="1" applyBorder="1" applyAlignment="1">
      <alignment horizontal="center" vertical="center" wrapText="1"/>
    </xf>
    <xf numFmtId="0" fontId="121" fillId="2" borderId="53" xfId="14" applyFont="1" applyFill="1" applyBorder="1" applyAlignment="1">
      <alignment horizontal="center" vertical="center" wrapText="1"/>
    </xf>
    <xf numFmtId="0" fontId="124" fillId="2" borderId="43" xfId="14" applyFont="1" applyFill="1" applyBorder="1" applyAlignment="1">
      <alignment horizontal="center" vertical="center"/>
    </xf>
    <xf numFmtId="0" fontId="124" fillId="2" borderId="62" xfId="14" applyFont="1" applyFill="1" applyBorder="1" applyAlignment="1">
      <alignment horizontal="center" vertical="center"/>
    </xf>
    <xf numFmtId="0" fontId="110" fillId="0" borderId="4" xfId="14" applyFont="1" applyFill="1" applyBorder="1" applyAlignment="1">
      <alignment horizontal="center" vertical="center" wrapText="1"/>
    </xf>
    <xf numFmtId="0" fontId="110" fillId="0" borderId="46" xfId="14" applyFont="1" applyFill="1" applyBorder="1" applyAlignment="1">
      <alignment horizontal="center" vertical="center" wrapText="1"/>
    </xf>
    <xf numFmtId="0" fontId="125" fillId="0" borderId="4" xfId="14" applyFont="1" applyFill="1" applyBorder="1" applyAlignment="1">
      <alignment horizontal="center" vertical="center" wrapText="1"/>
    </xf>
    <xf numFmtId="0" fontId="125" fillId="0" borderId="46" xfId="14" applyFont="1" applyFill="1" applyBorder="1" applyAlignment="1">
      <alignment horizontal="center" vertical="center" wrapText="1"/>
    </xf>
    <xf numFmtId="0" fontId="120" fillId="0" borderId="60" xfId="14" applyFont="1" applyBorder="1" applyAlignment="1">
      <alignment horizontal="left" vertical="center"/>
    </xf>
    <xf numFmtId="0" fontId="120" fillId="0" borderId="24" xfId="14" applyFont="1" applyBorder="1" applyAlignment="1">
      <alignment horizontal="left" vertical="center"/>
    </xf>
    <xf numFmtId="0" fontId="120" fillId="0" borderId="9" xfId="14" applyFont="1" applyBorder="1" applyAlignment="1">
      <alignment horizontal="center" vertical="center"/>
    </xf>
    <xf numFmtId="0" fontId="120" fillId="0" borderId="10" xfId="14" applyFont="1" applyBorder="1" applyAlignment="1">
      <alignment horizontal="center" vertical="center"/>
    </xf>
    <xf numFmtId="0" fontId="120" fillId="0" borderId="11" xfId="14" applyFont="1" applyBorder="1" applyAlignment="1">
      <alignment horizontal="center" vertical="center"/>
    </xf>
    <xf numFmtId="0" fontId="120" fillId="0" borderId="23" xfId="14" applyFont="1" applyBorder="1" applyAlignment="1">
      <alignment horizontal="center" vertical="center"/>
    </xf>
    <xf numFmtId="0" fontId="120" fillId="0" borderId="12" xfId="14" applyFont="1" applyBorder="1" applyAlignment="1">
      <alignment horizontal="center" vertical="center"/>
    </xf>
    <xf numFmtId="0" fontId="120" fillId="0" borderId="42" xfId="14" applyFont="1" applyBorder="1" applyAlignment="1">
      <alignment horizontal="center" vertical="center"/>
    </xf>
    <xf numFmtId="0" fontId="119" fillId="2" borderId="9" xfId="14" applyFont="1" applyFill="1" applyBorder="1" applyAlignment="1">
      <alignment horizontal="center" vertical="center"/>
    </xf>
    <xf numFmtId="0" fontId="119" fillId="2" borderId="10" xfId="14" applyFont="1" applyFill="1" applyBorder="1" applyAlignment="1">
      <alignment horizontal="center" vertical="center"/>
    </xf>
    <xf numFmtId="0" fontId="119" fillId="2" borderId="11" xfId="14" applyFont="1" applyFill="1" applyBorder="1" applyAlignment="1">
      <alignment horizontal="center" vertical="center"/>
    </xf>
    <xf numFmtId="0" fontId="120" fillId="2" borderId="9" xfId="14" applyFont="1" applyFill="1" applyBorder="1" applyAlignment="1">
      <alignment horizontal="center" vertical="center"/>
    </xf>
    <xf numFmtId="0" fontId="120" fillId="2" borderId="10" xfId="14" applyFont="1" applyFill="1" applyBorder="1" applyAlignment="1">
      <alignment horizontal="center" vertical="center"/>
    </xf>
    <xf numFmtId="0" fontId="120" fillId="2" borderId="11" xfId="14" applyFont="1" applyFill="1" applyBorder="1" applyAlignment="1">
      <alignment horizontal="center" vertical="center"/>
    </xf>
    <xf numFmtId="0" fontId="119" fillId="2" borderId="38" xfId="14" applyFont="1" applyFill="1" applyBorder="1" applyAlignment="1">
      <alignment horizontal="center" vertical="center"/>
    </xf>
    <xf numFmtId="0" fontId="119" fillId="2" borderId="43" xfId="14" applyFont="1" applyFill="1" applyBorder="1" applyAlignment="1">
      <alignment horizontal="center" vertical="center"/>
    </xf>
    <xf numFmtId="0" fontId="120" fillId="2" borderId="39" xfId="14" applyFont="1" applyFill="1" applyBorder="1" applyAlignment="1">
      <alignment horizontal="center" vertical="center" wrapText="1"/>
    </xf>
    <xf numFmtId="0" fontId="120" fillId="2" borderId="44" xfId="14" applyFont="1" applyFill="1" applyBorder="1" applyAlignment="1">
      <alignment horizontal="center" vertical="center" wrapText="1"/>
    </xf>
    <xf numFmtId="0" fontId="120" fillId="0" borderId="40" xfId="14" applyFont="1" applyBorder="1" applyAlignment="1">
      <alignment horizontal="center" vertical="center" wrapText="1"/>
    </xf>
    <xf numFmtId="0" fontId="120" fillId="0" borderId="41" xfId="14" applyFont="1" applyBorder="1" applyAlignment="1">
      <alignment horizontal="center" vertical="center" wrapText="1"/>
    </xf>
    <xf numFmtId="0" fontId="110" fillId="0" borderId="0" xfId="14" applyFont="1" applyAlignment="1">
      <alignment horizontal="center" vertical="center" wrapText="1"/>
    </xf>
    <xf numFmtId="0" fontId="110" fillId="0" borderId="78" xfId="14" applyFont="1" applyBorder="1" applyAlignment="1">
      <alignment horizontal="center" vertical="center" wrapText="1"/>
    </xf>
    <xf numFmtId="0" fontId="117" fillId="0" borderId="30" xfId="14" applyFont="1" applyBorder="1" applyAlignment="1">
      <alignment horizontal="center" vertical="center"/>
    </xf>
    <xf numFmtId="0" fontId="117" fillId="0" borderId="31" xfId="14" applyFont="1" applyBorder="1" applyAlignment="1">
      <alignment horizontal="center" vertical="center"/>
    </xf>
    <xf numFmtId="0" fontId="117" fillId="0" borderId="32" xfId="14" applyFont="1" applyBorder="1" applyAlignment="1">
      <alignment horizontal="center" vertical="center"/>
    </xf>
    <xf numFmtId="0" fontId="117" fillId="0" borderId="33" xfId="14" applyFont="1" applyBorder="1" applyAlignment="1">
      <alignment horizontal="center" vertical="center"/>
    </xf>
    <xf numFmtId="0" fontId="117" fillId="0" borderId="34" xfId="14" applyFont="1" applyBorder="1" applyAlignment="1">
      <alignment horizontal="center" vertical="center"/>
    </xf>
    <xf numFmtId="0" fontId="117" fillId="0" borderId="35" xfId="14" applyFont="1" applyBorder="1" applyAlignment="1">
      <alignment horizontal="center" vertical="center"/>
    </xf>
    <xf numFmtId="0" fontId="118" fillId="0" borderId="32" xfId="14" applyFont="1" applyBorder="1" applyAlignment="1">
      <alignment horizontal="center" vertical="center"/>
    </xf>
    <xf numFmtId="0" fontId="118" fillId="0" borderId="33" xfId="14" applyFont="1" applyBorder="1" applyAlignment="1">
      <alignment horizontal="center" vertical="center"/>
    </xf>
    <xf numFmtId="0" fontId="118" fillId="0" borderId="34" xfId="14" applyFont="1" applyBorder="1" applyAlignment="1">
      <alignment horizontal="center" vertical="center"/>
    </xf>
    <xf numFmtId="0" fontId="117" fillId="0" borderId="29" xfId="14" applyFont="1" applyBorder="1" applyAlignment="1">
      <alignment horizontal="center" vertical="center"/>
    </xf>
    <xf numFmtId="0" fontId="117" fillId="0" borderId="36" xfId="14" applyFont="1" applyBorder="1" applyAlignment="1">
      <alignment horizontal="center" vertical="center"/>
    </xf>
    <xf numFmtId="0" fontId="117" fillId="0" borderId="37" xfId="14" applyFont="1" applyBorder="1" applyAlignment="1">
      <alignment horizontal="center" vertical="center"/>
    </xf>
    <xf numFmtId="0" fontId="117" fillId="2" borderId="29" xfId="14" applyFont="1" applyFill="1" applyBorder="1" applyAlignment="1">
      <alignment horizontal="center" vertical="center"/>
    </xf>
    <xf numFmtId="0" fontId="117" fillId="2" borderId="36" xfId="14" applyFont="1" applyFill="1" applyBorder="1" applyAlignment="1">
      <alignment horizontal="center" vertical="center"/>
    </xf>
    <xf numFmtId="0" fontId="117" fillId="2" borderId="37" xfId="14" applyFont="1" applyFill="1" applyBorder="1" applyAlignment="1">
      <alignment horizontal="center" vertical="center"/>
    </xf>
    <xf numFmtId="0" fontId="117" fillId="2" borderId="30" xfId="14" applyFont="1" applyFill="1" applyBorder="1" applyAlignment="1">
      <alignment horizontal="center" vertical="center"/>
    </xf>
    <xf numFmtId="0" fontId="117" fillId="2" borderId="35" xfId="14" applyFont="1" applyFill="1" applyBorder="1" applyAlignment="1">
      <alignment horizontal="center" vertical="center"/>
    </xf>
    <xf numFmtId="0" fontId="117" fillId="2" borderId="31" xfId="14" applyFont="1" applyFill="1" applyBorder="1" applyAlignment="1">
      <alignment horizontal="center" vertical="center"/>
    </xf>
    <xf numFmtId="0" fontId="116" fillId="2" borderId="29" xfId="14" applyFont="1" applyFill="1" applyBorder="1" applyAlignment="1">
      <alignment horizontal="center" vertical="center"/>
    </xf>
    <xf numFmtId="0" fontId="116" fillId="2" borderId="36" xfId="14" applyFont="1" applyFill="1" applyBorder="1" applyAlignment="1">
      <alignment horizontal="center" vertical="center"/>
    </xf>
    <xf numFmtId="0" fontId="116" fillId="2" borderId="37" xfId="14" applyFont="1" applyFill="1" applyBorder="1" applyAlignment="1">
      <alignment horizontal="center" vertical="center"/>
    </xf>
    <xf numFmtId="0" fontId="116" fillId="2" borderId="30" xfId="14" applyFont="1" applyFill="1" applyBorder="1" applyAlignment="1">
      <alignment horizontal="center" vertical="center"/>
    </xf>
    <xf numFmtId="0" fontId="116" fillId="2" borderId="35" xfId="14" applyFont="1" applyFill="1" applyBorder="1" applyAlignment="1">
      <alignment horizontal="center" vertical="center"/>
    </xf>
    <xf numFmtId="0" fontId="116" fillId="2" borderId="31" xfId="14" applyFont="1" applyFill="1" applyBorder="1" applyAlignment="1">
      <alignment horizontal="center" vertical="center"/>
    </xf>
    <xf numFmtId="0" fontId="100" fillId="0" borderId="2" xfId="0" applyFont="1" applyBorder="1" applyAlignment="1">
      <alignment horizontal="center" vertical="center"/>
    </xf>
    <xf numFmtId="0" fontId="100" fillId="0" borderId="21" xfId="0" applyFont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104" fillId="0" borderId="19" xfId="0" applyFont="1" applyBorder="1" applyAlignment="1">
      <alignment horizontal="center" vertical="center"/>
    </xf>
    <xf numFmtId="0" fontId="101" fillId="0" borderId="1" xfId="0" applyFont="1" applyBorder="1" applyAlignment="1">
      <alignment horizontal="left" vertical="center"/>
    </xf>
    <xf numFmtId="0" fontId="101" fillId="0" borderId="0" xfId="0" applyFont="1" applyAlignment="1">
      <alignment horizontal="center" wrapText="1"/>
    </xf>
    <xf numFmtId="0" fontId="101" fillId="0" borderId="0" xfId="0" applyFont="1" applyAlignment="1">
      <alignment horizontal="center" vertical="center" wrapText="1"/>
    </xf>
    <xf numFmtId="0" fontId="102" fillId="0" borderId="0" xfId="14" applyFont="1" applyAlignment="1">
      <alignment horizontal="center" vertical="center" wrapText="1"/>
    </xf>
    <xf numFmtId="0" fontId="103" fillId="0" borderId="0" xfId="0" applyFont="1" applyAlignment="1">
      <alignment horizontal="left"/>
    </xf>
    <xf numFmtId="0" fontId="102" fillId="0" borderId="6" xfId="200" applyFont="1" applyBorder="1" applyAlignment="1">
      <alignment horizontal="center" vertical="center" wrapText="1"/>
    </xf>
    <xf numFmtId="0" fontId="102" fillId="0" borderId="5" xfId="200" applyFont="1" applyBorder="1" applyAlignment="1">
      <alignment horizontal="center" vertical="center" wrapText="1"/>
    </xf>
    <xf numFmtId="0" fontId="101" fillId="0" borderId="2" xfId="0" applyFont="1" applyBorder="1" applyAlignment="1">
      <alignment horizontal="left" vertical="center"/>
    </xf>
    <xf numFmtId="0" fontId="101" fillId="0" borderId="19" xfId="0" applyFont="1" applyBorder="1" applyAlignment="1">
      <alignment horizontal="left" vertical="center"/>
    </xf>
  </cellXfs>
  <cellStyles count="202">
    <cellStyle name="Dziesiętny 2" xfId="29"/>
    <cellStyle name="Dziesiętny 2 2" xfId="73"/>
    <cellStyle name="Dziesiętny 3" xfId="59"/>
    <cellStyle name="Normalny" xfId="0" builtinId="0"/>
    <cellStyle name="Normalny 10" xfId="24"/>
    <cellStyle name="Normalny 10 2" xfId="68"/>
    <cellStyle name="Normalny 11" xfId="37"/>
    <cellStyle name="Normalny 11 2" xfId="38"/>
    <cellStyle name="Normalny 11 2 2" xfId="81"/>
    <cellStyle name="Normalny 11 3" xfId="80"/>
    <cellStyle name="Normalny 12" xfId="39"/>
    <cellStyle name="Normalny 12 2" xfId="82"/>
    <cellStyle name="Normalny 13" xfId="42"/>
    <cellStyle name="Normalny 13 2" xfId="43"/>
    <cellStyle name="Normalny 13 2 2" xfId="86"/>
    <cellStyle name="Normalny 13 3" xfId="44"/>
    <cellStyle name="Normalny 13 3 2" xfId="45"/>
    <cellStyle name="Normalny 13 3 2 2" xfId="88"/>
    <cellStyle name="Normalny 13 3 3" xfId="87"/>
    <cellStyle name="Normalny 13 4" xfId="85"/>
    <cellStyle name="Normalny 14" xfId="48"/>
    <cellStyle name="Normalny 14 2" xfId="91"/>
    <cellStyle name="Normalny 15" xfId="49"/>
    <cellStyle name="Normalny 15 2" xfId="50"/>
    <cellStyle name="Normalny 15 2 2" xfId="53"/>
    <cellStyle name="Normalny 15 2 2 2" xfId="95"/>
    <cellStyle name="Normalny 15 2 3" xfId="93"/>
    <cellStyle name="Normalny 15 3" xfId="92"/>
    <cellStyle name="Normalny 16" xfId="51"/>
    <cellStyle name="Normalny 16 2" xfId="94"/>
    <cellStyle name="Normalny 17" xfId="102"/>
    <cellStyle name="Normalny 18" xfId="105"/>
    <cellStyle name="Normalny 18 2" xfId="106"/>
    <cellStyle name="Normalny 18 2 2" xfId="108"/>
    <cellStyle name="Normalny 18 2 2 2" xfId="111"/>
    <cellStyle name="Normalny 18 2 2 2 2" xfId="114"/>
    <cellStyle name="Normalny 18 2 2 2 3" xfId="115"/>
    <cellStyle name="Normalny 18 2 2 2 3 2" xfId="116"/>
    <cellStyle name="Normalny 18 2 2 2 3 2 2" xfId="117"/>
    <cellStyle name="Normalny 18 2 2 2 3 2 2 2" xfId="118"/>
    <cellStyle name="Normalny 18 2 2 2 3 2 2 2 2" xfId="119"/>
    <cellStyle name="Normalny 18 2 2 2 3 2 2 2 4" xfId="134"/>
    <cellStyle name="Normalny 18 2 2 2 3 2 3" xfId="130"/>
    <cellStyle name="Normalny 18 2 2 2 3 2 3 2" xfId="131"/>
    <cellStyle name="Normalny 18 2 2 2 3 2 4" xfId="137"/>
    <cellStyle name="Normalny 18 2 2 2 3 2 4 2" xfId="142"/>
    <cellStyle name="Normalny 18 2 2 2 3 2 4 2 2" xfId="145"/>
    <cellStyle name="Normalny 18 2 2 2 3 2 4 3" xfId="146"/>
    <cellStyle name="Normalny 18 2 2 2 3 2 4 4" xfId="149"/>
    <cellStyle name="Normalny 18 2 2 2 3 2 4 5" xfId="150"/>
    <cellStyle name="Normalny 18 2 2 2 3 2 4 6" xfId="151"/>
    <cellStyle name="Normalny 18 2 2 2 3 2 4 6 3" xfId="154"/>
    <cellStyle name="Normalny 18 2 2 2 3 2 4 6 3 2" xfId="159"/>
    <cellStyle name="Normalny 18 2 2 2 3 2 4 6 3 2 2" xfId="162"/>
    <cellStyle name="Normalny 18 2 2 2 3 2 4 6 3 2 3" xfId="163"/>
    <cellStyle name="Normalny 18 2 2 2 3 2 4 6 3 2 4" xfId="164"/>
    <cellStyle name="Normalny 18 2 2 2 3 2 4 6 3 2 4 2" xfId="165"/>
    <cellStyle name="Normalny 18 2 2 2 3 2 4 6 3 2 4 2 2" xfId="167"/>
    <cellStyle name="Normalny 18 2 2 2 3 2 4 6 3 2 4 2 3" xfId="168"/>
    <cellStyle name="Normalny 18 2 2 2 3 2 4 6 3 2 4 2 3 2" xfId="169"/>
    <cellStyle name="Normalny 18 2 2 2 3 2 4 6 3 2 4 2 3 3" xfId="170"/>
    <cellStyle name="Normalny 18 2 2 2 3 2 4 6 3 2 4 2 3 4" xfId="171"/>
    <cellStyle name="Normalny 18 2 2 2 3 2 4 6 3 2 4 2 3 5" xfId="172"/>
    <cellStyle name="Normalny 18 2 2 2 3 2 4 6 3 2 4 2 3 6" xfId="173"/>
    <cellStyle name="Normalny 18 2 2 2 3 2 4 6 3 2 4 2 3 7" xfId="174"/>
    <cellStyle name="Normalny 18 2 2 2 3 2 4 6 3 2 4 2 3 7 2" xfId="177"/>
    <cellStyle name="Normalny 18 2 2 2 3 2 4 6 3 2 4 2 3 7 2 2" xfId="178"/>
    <cellStyle name="Normalny 18 2 2 2 3 2 4 6 3 2 4 2 3 7 2 2 2" xfId="179"/>
    <cellStyle name="Normalny 18 2 2 2 3 2 4 6 3 2 4 2 3 7 2 2 3" xfId="186"/>
    <cellStyle name="Normalny 18 2 2 2 3 2 4 6 3 2 4 2 3 7 2 2 3 2" xfId="188"/>
    <cellStyle name="Normalny 18 2 2 2 3 2 4 6 3 2 4 2 3 7 2 2 3 3" xfId="189"/>
    <cellStyle name="Normalny 18 2 2 2 3 2 4 6 3 2 4 2 3 7 2 2 3 3 2" xfId="190"/>
    <cellStyle name="Normalny 18 2 2 2 3 2 4 6 3 2 4 2 3 7 2 2 3 3 2 2" xfId="191"/>
    <cellStyle name="Normalny 18 2 2 2 3 2 4 6 3 2 4 2 3 7 2 2 3 3 2 3" xfId="192"/>
    <cellStyle name="Normalny 18 2 2 2 3 2 4 6 3 2 4 2 3 7 2 2 3 3 2 3 2" xfId="198"/>
    <cellStyle name="Normalny 18 2 2 2 3 2 4 6 3 2 4 2 3 7 2 2 3 3 2 3 3" xfId="199"/>
    <cellStyle name="Normalny 18 2 2 2 3 2 4 6 3 2 4 2 3 7 2 2 3 3 3" xfId="197"/>
    <cellStyle name="Normalny 18 2 2 2 3 2 4 6 3 2 4 2 3 7 2 2 4" xfId="187"/>
    <cellStyle name="Normalny 18 2 2 2 3 2 4 6 3 2 4 3" xfId="166"/>
    <cellStyle name="Normalny 18 2 2 3" xfId="112"/>
    <cellStyle name="Normalny 18 2 2 3 2" xfId="127"/>
    <cellStyle name="Normalny 18 2 2 4" xfId="113"/>
    <cellStyle name="Normalny 2" xfId="3"/>
    <cellStyle name="Normalny 2 2" xfId="4"/>
    <cellStyle name="Normalny 2 2 2" xfId="9"/>
    <cellStyle name="Normalny 2 2 3" xfId="10"/>
    <cellStyle name="Normalny 2 3" xfId="11"/>
    <cellStyle name="Normalny 2 3 2" xfId="52"/>
    <cellStyle name="Normalny 2 4" xfId="14"/>
    <cellStyle name="Normalny 3" xfId="5"/>
    <cellStyle name="Normalny 3 2" xfId="6"/>
    <cellStyle name="Normalny 3 2 2" xfId="7"/>
    <cellStyle name="Normalny 3 2 3" xfId="58"/>
    <cellStyle name="Normalny 4" xfId="8"/>
    <cellStyle name="Normalny 5" xfId="1"/>
    <cellStyle name="Normalny 5 2" xfId="12"/>
    <cellStyle name="Normalny 5 2 2" xfId="18"/>
    <cellStyle name="Normalny 5 2 2 2" xfId="22"/>
    <cellStyle name="Normalny 5 2 2 2 2" xfId="26"/>
    <cellStyle name="Normalny 5 2 2 2 2 2" xfId="36"/>
    <cellStyle name="Normalny 5 2 2 2 2 2 2" xfId="41"/>
    <cellStyle name="Normalny 5 2 2 2 2 2 2 2" xfId="47"/>
    <cellStyle name="Normalny 5 2 2 2 2 2 2 2 2" xfId="90"/>
    <cellStyle name="Normalny 5 2 2 2 2 2 2 2 2 2" xfId="99"/>
    <cellStyle name="Normalny 5 2 2 2 2 2 2 2 2 2 2" xfId="104"/>
    <cellStyle name="Normalny 5 2 2 2 2 2 2 2 2 2 2 2" xfId="110"/>
    <cellStyle name="Normalny 5 2 2 2 2 2 2 2 2 2 2 2 2" xfId="121"/>
    <cellStyle name="Normalny 5 2 2 2 2 2 2 2 2 2 2 2 2 2" xfId="129"/>
    <cellStyle name="Normalny 5 2 2 2 2 2 2 2 2 2 2 2 3" xfId="133"/>
    <cellStyle name="Normalny 5 2 2 2 2 2 2 2 2 2 2 2 3 2" xfId="136"/>
    <cellStyle name="Normalny 5 2 2 2 2 2 2 2 2 2 2 2 3 3" xfId="139"/>
    <cellStyle name="Normalny 5 2 2 2 2 2 2 2 2 2 2 2 3 3 2" xfId="141"/>
    <cellStyle name="Normalny 5 2 2 2 2 2 2 2 2 2 2 2 3 3 2 2" xfId="144"/>
    <cellStyle name="Normalny 5 2 2 2 2 2 2 2 2 2 2 2 3 3 2 2 2" xfId="148"/>
    <cellStyle name="Normalny 5 2 2 2 2 2 2 2 2 2 2 2 3 3 2 2 2 2" xfId="153"/>
    <cellStyle name="Normalny 5 2 2 2 2 2 2 2 2 2 2 2 3 3 3" xfId="158"/>
    <cellStyle name="Normalny 5 2 2 2 2 2 2 2 2 2 2 2 3 3 3 2" xfId="161"/>
    <cellStyle name="Normalny 5 2 2 2 2 2 2 2 2 2 2 2 3 3 3 2 2" xfId="176"/>
    <cellStyle name="Normalny 5 2 2 2 2 2 2 2 2 2 2 2 3 3 3 2 2 2" xfId="181"/>
    <cellStyle name="Normalny 5 2 2 2 2 2 2 2 2 2 2 2 3 3 3 2 2 2 2" xfId="185"/>
    <cellStyle name="Normalny 5 2 2 2 2 2 2 2 2 2 2 2 3 3 3 2 2 2 2 2" xfId="195"/>
    <cellStyle name="Normalny 5 2 2 2 2 2 2 2 2 2 2 2 3 3 3 2 2 2 2 2 2" xfId="201"/>
    <cellStyle name="Normalny 5 2 2 2 2 2 2 2 2 2 2 2 3 3 3 2 2 3" xfId="183"/>
    <cellStyle name="Normalny 5 2 2 2 2 2 2 2 2 2 2 2 3 4" xfId="156"/>
    <cellStyle name="Normalny 5 2 2 2 2 2 2 3" xfId="84"/>
    <cellStyle name="Normalny 5 2 2 2 2 2 3" xfId="79"/>
    <cellStyle name="Normalny 5 2 2 2 2 3" xfId="70"/>
    <cellStyle name="Normalny 5 2 2 2 3" xfId="66"/>
    <cellStyle name="Normalny 5 2 2 3" xfId="27"/>
    <cellStyle name="Normalny 5 2 2 3 2" xfId="71"/>
    <cellStyle name="Normalny 5 2 2 4" xfId="62"/>
    <cellStyle name="Normalny 5 2 2 5" xfId="124"/>
    <cellStyle name="Normalny 5 2 3" xfId="31"/>
    <cellStyle name="Normalny 5 2 3 2" xfId="33"/>
    <cellStyle name="Normalny 5 2 3 2 2" xfId="55"/>
    <cellStyle name="Normalny 5 2 3 2 2 2" xfId="97"/>
    <cellStyle name="Normalny 5 2 3 2 3" xfId="77"/>
    <cellStyle name="Normalny 5 2 3 3" xfId="75"/>
    <cellStyle name="Normalny 5 2 4" xfId="60"/>
    <cellStyle name="Normalny 5 2 5" xfId="100"/>
    <cellStyle name="Normalny 5 2 6" xfId="107"/>
    <cellStyle name="Normalny 5 2 7" xfId="122"/>
    <cellStyle name="Normalny 5 2 7 2" xfId="125"/>
    <cellStyle name="Normalny 5 3" xfId="19"/>
    <cellStyle name="Normalny 5 3 2" xfId="21"/>
    <cellStyle name="Normalny 5 3 2 2" xfId="25"/>
    <cellStyle name="Normalny 5 3 2 2 2" xfId="35"/>
    <cellStyle name="Normalny 5 3 2 2 2 2" xfId="40"/>
    <cellStyle name="Normalny 5 3 2 2 2 2 2" xfId="46"/>
    <cellStyle name="Normalny 5 3 2 2 2 2 2 2" xfId="89"/>
    <cellStyle name="Normalny 5 3 2 2 2 2 2 2 2" xfId="98"/>
    <cellStyle name="Normalny 5 3 2 2 2 2 2 2 2 2" xfId="103"/>
    <cellStyle name="Normalny 5 3 2 2 2 2 2 2 2 2 2" xfId="109"/>
    <cellStyle name="Normalny 5 3 2 2 2 2 2 2 2 2 2 2" xfId="120"/>
    <cellStyle name="Normalny 5 3 2 2 2 2 2 2 2 2 2 2 2" xfId="128"/>
    <cellStyle name="Normalny 5 3 2 2 2 2 2 2 2 2 2 3" xfId="132"/>
    <cellStyle name="Normalny 5 3 2 2 2 2 2 2 2 2 2 3 2" xfId="135"/>
    <cellStyle name="Normalny 5 3 2 2 2 2 2 2 2 2 2 3 3" xfId="138"/>
    <cellStyle name="Normalny 5 3 2 2 2 2 2 2 2 2 2 3 3 2" xfId="140"/>
    <cellStyle name="Normalny 5 3 2 2 2 2 2 2 2 2 2 3 3 2 2" xfId="143"/>
    <cellStyle name="Normalny 5 3 2 2 2 2 2 2 2 2 2 3 3 2 2 2" xfId="147"/>
    <cellStyle name="Normalny 5 3 2 2 2 2 2 2 2 2 2 3 3 2 2 2 2" xfId="152"/>
    <cellStyle name="Normalny 5 3 2 2 2 2 2 2 2 2 2 3 3 3" xfId="157"/>
    <cellStyle name="Normalny 5 3 2 2 2 2 2 2 2 2 2 3 3 3 2" xfId="160"/>
    <cellStyle name="Normalny 5 3 2 2 2 2 2 2 2 2 2 3 3 3 2 2" xfId="175"/>
    <cellStyle name="Normalny 5 3 2 2 2 2 2 2 2 2 2 3 3 3 2 2 2" xfId="180"/>
    <cellStyle name="Normalny 5 3 2 2 2 2 2 2 2 2 2 3 3 3 2 2 2 2" xfId="184"/>
    <cellStyle name="Normalny 5 3 2 2 2 2 2 2 2 2 2 3 3 3 2 2 2 2 2" xfId="194"/>
    <cellStyle name="Normalny 5 3 2 2 2 2 2 2 2 2 2 3 3 3 2 2 2 2 2 2" xfId="200"/>
    <cellStyle name="Normalny 5 3 2 2 2 2 2 2 2 2 2 3 3 3 2 2 3" xfId="182"/>
    <cellStyle name="Normalny 5 3 2 2 2 2 2 2 2 2 2 3 4" xfId="155"/>
    <cellStyle name="Normalny 5 3 2 2 2 2 3" xfId="83"/>
    <cellStyle name="Normalny 5 3 2 2 2 3" xfId="78"/>
    <cellStyle name="Normalny 5 3 2 2 3" xfId="69"/>
    <cellStyle name="Normalny 5 3 2 3" xfId="65"/>
    <cellStyle name="Normalny 5 3 3" xfId="28"/>
    <cellStyle name="Normalny 5 3 3 2" xfId="72"/>
    <cellStyle name="Normalny 5 3 4" xfId="63"/>
    <cellStyle name="Normalny 5 4" xfId="30"/>
    <cellStyle name="Normalny 5 4 2" xfId="32"/>
    <cellStyle name="Normalny 5 4 2 2" xfId="54"/>
    <cellStyle name="Normalny 5 4 2 2 2" xfId="96"/>
    <cellStyle name="Normalny 5 4 2 3" xfId="76"/>
    <cellStyle name="Normalny 5 4 3" xfId="74"/>
    <cellStyle name="Normalny 5 5" xfId="56"/>
    <cellStyle name="Normalny 6" xfId="15"/>
    <cellStyle name="Normalny 6 2" xfId="196"/>
    <cellStyle name="Normalny 7" xfId="16"/>
    <cellStyle name="Normalny 8" xfId="17"/>
    <cellStyle name="Normalny 9" xfId="23"/>
    <cellStyle name="Normalny 9 2" xfId="67"/>
    <cellStyle name="Procentowy" xfId="193" builtinId="5"/>
    <cellStyle name="Procentowy 2" xfId="2"/>
    <cellStyle name="Procentowy 2 2" xfId="13"/>
    <cellStyle name="Procentowy 2 2 2" xfId="61"/>
    <cellStyle name="Procentowy 2 3" xfId="20"/>
    <cellStyle name="Procentowy 2 3 2" xfId="64"/>
    <cellStyle name="Procentowy 2 4" xfId="57"/>
    <cellStyle name="Procentowy 2 5" xfId="101"/>
    <cellStyle name="Procentowy 2 6" xfId="123"/>
    <cellStyle name="Procentowy 2 6 2" xfId="126"/>
    <cellStyle name="Procentowy 3" xfId="34"/>
  </cellStyles>
  <dxfs count="0"/>
  <tableStyles count="0" defaultTableStyle="TableStyleMedium9" defaultPivotStyle="PivotStyleLight16"/>
  <colors>
    <mruColors>
      <color rgb="FFCC99FF"/>
      <color rgb="FFCCFFFF"/>
      <color rgb="FFCCFF66"/>
      <color rgb="FFCC66FF"/>
      <color rgb="FFE5E5FF"/>
      <color rgb="FFFFFF99"/>
      <color rgb="FF9966FF"/>
      <color rgb="FFFF66FF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52"/>
  <sheetViews>
    <sheetView view="pageBreakPreview" zoomScale="55" zoomScaleNormal="60" zoomScaleSheetLayoutView="55" zoomScalePageLayoutView="60" workbookViewId="0">
      <pane xSplit="8" ySplit="4" topLeftCell="AG14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H12" sqref="H12"/>
    </sheetView>
  </sheetViews>
  <sheetFormatPr defaultColWidth="7.75" defaultRowHeight="14.25"/>
  <cols>
    <col min="1" max="1" width="5.25" customWidth="1"/>
    <col min="2" max="2" width="16" customWidth="1"/>
    <col min="3" max="3" width="85.625" customWidth="1"/>
    <col min="4" max="4" width="22.5" customWidth="1"/>
    <col min="5" max="5" width="15.625" customWidth="1"/>
    <col min="6" max="7" width="20.5" bestFit="1" customWidth="1"/>
    <col min="8" max="8" width="19.125" customWidth="1"/>
    <col min="9" max="16" width="15.75" hidden="1" customWidth="1"/>
    <col min="17" max="17" width="25.5" hidden="1" customWidth="1"/>
    <col min="18" max="18" width="17.75" hidden="1" customWidth="1"/>
    <col min="19" max="19" width="15.75" hidden="1" customWidth="1"/>
    <col min="20" max="20" width="16.375" hidden="1" customWidth="1"/>
    <col min="21" max="21" width="18.125" bestFit="1" customWidth="1"/>
    <col min="22" max="22" width="17.375" bestFit="1" customWidth="1"/>
    <col min="23" max="24" width="18.125" bestFit="1" customWidth="1"/>
    <col min="25" max="25" width="17.625" customWidth="1"/>
    <col min="26" max="26" width="18.125" bestFit="1" customWidth="1"/>
    <col min="27" max="27" width="19.375" customWidth="1"/>
    <col min="28" max="28" width="17.5" customWidth="1"/>
    <col min="29" max="29" width="16.75" customWidth="1"/>
    <col min="30" max="30" width="18.75" customWidth="1"/>
    <col min="31" max="31" width="17" customWidth="1"/>
    <col min="32" max="32" width="16.375" customWidth="1"/>
    <col min="33" max="33" width="14.25" customWidth="1"/>
    <col min="34" max="34" width="14.875" customWidth="1"/>
    <col min="35" max="35" width="13.125" customWidth="1"/>
    <col min="36" max="36" width="14.625" customWidth="1"/>
    <col min="37" max="38" width="15.375" customWidth="1"/>
    <col min="39" max="59" width="15.375" hidden="1" customWidth="1"/>
    <col min="60" max="61" width="18.125" bestFit="1" customWidth="1"/>
    <col min="62" max="62" width="18.125" customWidth="1"/>
    <col min="63" max="63" width="18.125" bestFit="1" customWidth="1"/>
    <col min="64" max="64" width="17.375" bestFit="1" customWidth="1"/>
    <col min="65" max="66" width="18.125" bestFit="1" customWidth="1"/>
  </cols>
  <sheetData>
    <row r="1" spans="1:67" ht="28.5" customHeight="1">
      <c r="A1" s="37"/>
      <c r="B1" s="38"/>
      <c r="C1" s="39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  <c r="V1" s="42"/>
      <c r="W1" s="42"/>
      <c r="X1" s="42"/>
      <c r="Y1" s="42"/>
      <c r="Z1" s="42"/>
      <c r="AA1" s="42"/>
      <c r="AB1" s="42"/>
      <c r="AC1" s="43"/>
      <c r="AD1" s="43"/>
      <c r="AE1" s="43"/>
      <c r="AF1" s="43"/>
      <c r="AG1" s="43"/>
      <c r="AH1" s="43"/>
      <c r="AI1" s="43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348" t="s">
        <v>61</v>
      </c>
      <c r="BL1" s="348"/>
      <c r="BM1" s="348"/>
      <c r="BN1" s="348"/>
      <c r="BO1" s="41"/>
    </row>
    <row r="2" spans="1:67" ht="57" customHeight="1" thickBot="1">
      <c r="A2" s="44" t="s">
        <v>60</v>
      </c>
      <c r="B2" s="45"/>
      <c r="C2" s="46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/>
      <c r="W2" s="49"/>
      <c r="X2" s="49"/>
      <c r="Y2" s="49"/>
      <c r="Z2" s="49"/>
      <c r="AA2" s="49"/>
      <c r="AB2" s="49"/>
      <c r="AC2" s="50"/>
      <c r="AD2" s="50"/>
      <c r="AE2" s="50"/>
      <c r="AF2" s="50"/>
      <c r="AG2" s="50"/>
      <c r="AH2" s="50"/>
      <c r="AI2" s="50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349"/>
      <c r="BL2" s="349"/>
      <c r="BM2" s="349"/>
      <c r="BN2" s="349"/>
      <c r="BO2" s="41"/>
    </row>
    <row r="3" spans="1:67" s="54" customFormat="1" ht="24" customHeight="1" thickTop="1" thickBot="1">
      <c r="A3" s="51">
        <v>1</v>
      </c>
      <c r="B3" s="52">
        <v>2</v>
      </c>
      <c r="C3" s="53">
        <v>3</v>
      </c>
      <c r="D3" s="350">
        <v>4</v>
      </c>
      <c r="E3" s="351"/>
      <c r="F3" s="352">
        <v>5</v>
      </c>
      <c r="G3" s="353"/>
      <c r="H3" s="354"/>
      <c r="I3" s="350">
        <v>6</v>
      </c>
      <c r="J3" s="355"/>
      <c r="K3" s="351"/>
      <c r="L3" s="356">
        <v>6</v>
      </c>
      <c r="M3" s="357"/>
      <c r="N3" s="358"/>
      <c r="O3" s="359">
        <v>6</v>
      </c>
      <c r="P3" s="360"/>
      <c r="Q3" s="361"/>
      <c r="R3" s="359">
        <v>6</v>
      </c>
      <c r="S3" s="360"/>
      <c r="T3" s="361"/>
      <c r="U3" s="362">
        <v>6</v>
      </c>
      <c r="V3" s="363"/>
      <c r="W3" s="364"/>
      <c r="X3" s="365">
        <v>7</v>
      </c>
      <c r="Y3" s="366"/>
      <c r="Z3" s="367"/>
      <c r="AA3" s="362">
        <v>8</v>
      </c>
      <c r="AB3" s="363"/>
      <c r="AC3" s="364"/>
      <c r="AD3" s="368">
        <v>9</v>
      </c>
      <c r="AE3" s="369"/>
      <c r="AF3" s="370"/>
      <c r="AG3" s="371">
        <v>10</v>
      </c>
      <c r="AH3" s="372"/>
      <c r="AI3" s="373"/>
      <c r="AJ3" s="350">
        <v>11</v>
      </c>
      <c r="AK3" s="355"/>
      <c r="AL3" s="351"/>
      <c r="AM3" s="350">
        <v>12</v>
      </c>
      <c r="AN3" s="355"/>
      <c r="AO3" s="351"/>
      <c r="AP3" s="350">
        <v>13</v>
      </c>
      <c r="AQ3" s="355"/>
      <c r="AR3" s="351"/>
      <c r="AS3" s="350">
        <v>14</v>
      </c>
      <c r="AT3" s="355"/>
      <c r="AU3" s="351"/>
      <c r="AV3" s="350">
        <v>15</v>
      </c>
      <c r="AW3" s="355"/>
      <c r="AX3" s="351"/>
      <c r="AY3" s="350">
        <v>16</v>
      </c>
      <c r="AZ3" s="355"/>
      <c r="BA3" s="351"/>
      <c r="BB3" s="350">
        <v>17</v>
      </c>
      <c r="BC3" s="355"/>
      <c r="BD3" s="351"/>
      <c r="BE3" s="350">
        <v>18</v>
      </c>
      <c r="BF3" s="355"/>
      <c r="BG3" s="351"/>
      <c r="BH3" s="359">
        <v>12</v>
      </c>
      <c r="BI3" s="360"/>
      <c r="BJ3" s="361"/>
      <c r="BK3" s="360">
        <v>13</v>
      </c>
      <c r="BL3" s="360"/>
      <c r="BM3" s="361"/>
      <c r="BN3" s="209">
        <v>14</v>
      </c>
    </row>
    <row r="4" spans="1:67" ht="28.5" customHeight="1" thickBot="1">
      <c r="A4" s="342" t="s">
        <v>0</v>
      </c>
      <c r="B4" s="344" t="s">
        <v>20</v>
      </c>
      <c r="C4" s="344" t="s">
        <v>21</v>
      </c>
      <c r="D4" s="346" t="s">
        <v>22</v>
      </c>
      <c r="E4" s="347"/>
      <c r="F4" s="330" t="s">
        <v>23</v>
      </c>
      <c r="G4" s="331"/>
      <c r="H4" s="332"/>
      <c r="I4" s="333">
        <v>2018</v>
      </c>
      <c r="J4" s="334"/>
      <c r="K4" s="335"/>
      <c r="L4" s="330">
        <v>2019</v>
      </c>
      <c r="M4" s="331"/>
      <c r="N4" s="332"/>
      <c r="O4" s="330">
        <v>2020</v>
      </c>
      <c r="P4" s="331"/>
      <c r="Q4" s="332"/>
      <c r="R4" s="330">
        <v>2021</v>
      </c>
      <c r="S4" s="331"/>
      <c r="T4" s="332"/>
      <c r="U4" s="339">
        <v>2022</v>
      </c>
      <c r="V4" s="340"/>
      <c r="W4" s="341"/>
      <c r="X4" s="339">
        <v>2023</v>
      </c>
      <c r="Y4" s="340"/>
      <c r="Z4" s="341"/>
      <c r="AA4" s="339">
        <v>2024</v>
      </c>
      <c r="AB4" s="340"/>
      <c r="AC4" s="341"/>
      <c r="AD4" s="336">
        <v>2025</v>
      </c>
      <c r="AE4" s="337"/>
      <c r="AF4" s="338"/>
      <c r="AG4" s="336">
        <v>2026</v>
      </c>
      <c r="AH4" s="337"/>
      <c r="AI4" s="338"/>
      <c r="AJ4" s="330">
        <v>2027</v>
      </c>
      <c r="AK4" s="331"/>
      <c r="AL4" s="332"/>
      <c r="AM4" s="330">
        <v>2028</v>
      </c>
      <c r="AN4" s="331"/>
      <c r="AO4" s="332"/>
      <c r="AP4" s="330">
        <v>2029</v>
      </c>
      <c r="AQ4" s="331"/>
      <c r="AR4" s="332"/>
      <c r="AS4" s="330">
        <v>2030</v>
      </c>
      <c r="AT4" s="331"/>
      <c r="AU4" s="332"/>
      <c r="AV4" s="330">
        <v>2031</v>
      </c>
      <c r="AW4" s="331"/>
      <c r="AX4" s="332"/>
      <c r="AY4" s="330">
        <v>2032</v>
      </c>
      <c r="AZ4" s="331"/>
      <c r="BA4" s="332"/>
      <c r="BB4" s="330">
        <v>2033</v>
      </c>
      <c r="BC4" s="331"/>
      <c r="BD4" s="332"/>
      <c r="BE4" s="330">
        <v>2034</v>
      </c>
      <c r="BF4" s="331"/>
      <c r="BG4" s="332"/>
      <c r="BH4" s="333" t="s">
        <v>24</v>
      </c>
      <c r="BI4" s="334"/>
      <c r="BJ4" s="335"/>
      <c r="BK4" s="333" t="s">
        <v>25</v>
      </c>
      <c r="BL4" s="334"/>
      <c r="BM4" s="335"/>
      <c r="BN4" s="319" t="s">
        <v>26</v>
      </c>
      <c r="BO4" s="41"/>
    </row>
    <row r="5" spans="1:67" ht="75" customHeight="1" thickBot="1">
      <c r="A5" s="343"/>
      <c r="B5" s="345"/>
      <c r="C5" s="345"/>
      <c r="D5" s="346"/>
      <c r="E5" s="347"/>
      <c r="F5" s="55" t="s">
        <v>27</v>
      </c>
      <c r="G5" s="56" t="s">
        <v>1</v>
      </c>
      <c r="H5" s="57" t="s">
        <v>28</v>
      </c>
      <c r="I5" s="58" t="s">
        <v>29</v>
      </c>
      <c r="J5" s="59" t="s">
        <v>30</v>
      </c>
      <c r="K5" s="60" t="s">
        <v>31</v>
      </c>
      <c r="L5" s="58" t="s">
        <v>32</v>
      </c>
      <c r="M5" s="59" t="s">
        <v>30</v>
      </c>
      <c r="N5" s="60" t="s">
        <v>31</v>
      </c>
      <c r="O5" s="58" t="s">
        <v>33</v>
      </c>
      <c r="P5" s="59" t="s">
        <v>30</v>
      </c>
      <c r="Q5" s="60" t="s">
        <v>31</v>
      </c>
      <c r="R5" s="58" t="s">
        <v>34</v>
      </c>
      <c r="S5" s="59" t="s">
        <v>30</v>
      </c>
      <c r="T5" s="60" t="s">
        <v>31</v>
      </c>
      <c r="U5" s="58" t="s">
        <v>35</v>
      </c>
      <c r="V5" s="59" t="s">
        <v>30</v>
      </c>
      <c r="W5" s="60" t="s">
        <v>31</v>
      </c>
      <c r="X5" s="58" t="s">
        <v>35</v>
      </c>
      <c r="Y5" s="59" t="s">
        <v>30</v>
      </c>
      <c r="Z5" s="60" t="s">
        <v>31</v>
      </c>
      <c r="AA5" s="58" t="s">
        <v>35</v>
      </c>
      <c r="AB5" s="59" t="s">
        <v>30</v>
      </c>
      <c r="AC5" s="61" t="s">
        <v>31</v>
      </c>
      <c r="AD5" s="58" t="s">
        <v>35</v>
      </c>
      <c r="AE5" s="62" t="s">
        <v>30</v>
      </c>
      <c r="AF5" s="61" t="s">
        <v>31</v>
      </c>
      <c r="AG5" s="58" t="s">
        <v>35</v>
      </c>
      <c r="AH5" s="62" t="s">
        <v>30</v>
      </c>
      <c r="AI5" s="61" t="s">
        <v>31</v>
      </c>
      <c r="AJ5" s="58" t="s">
        <v>35</v>
      </c>
      <c r="AK5" s="59" t="s">
        <v>30</v>
      </c>
      <c r="AL5" s="63" t="s">
        <v>31</v>
      </c>
      <c r="AM5" s="58" t="s">
        <v>35</v>
      </c>
      <c r="AN5" s="59" t="s">
        <v>30</v>
      </c>
      <c r="AO5" s="60" t="s">
        <v>31</v>
      </c>
      <c r="AP5" s="58" t="s">
        <v>35</v>
      </c>
      <c r="AQ5" s="59" t="s">
        <v>30</v>
      </c>
      <c r="AR5" s="60" t="s">
        <v>31</v>
      </c>
      <c r="AS5" s="58" t="s">
        <v>35</v>
      </c>
      <c r="AT5" s="59" t="s">
        <v>30</v>
      </c>
      <c r="AU5" s="60" t="s">
        <v>31</v>
      </c>
      <c r="AV5" s="58" t="s">
        <v>35</v>
      </c>
      <c r="AW5" s="59" t="s">
        <v>30</v>
      </c>
      <c r="AX5" s="60" t="s">
        <v>31</v>
      </c>
      <c r="AY5" s="58" t="s">
        <v>35</v>
      </c>
      <c r="AZ5" s="59" t="s">
        <v>30</v>
      </c>
      <c r="BA5" s="60" t="s">
        <v>31</v>
      </c>
      <c r="BB5" s="58" t="s">
        <v>35</v>
      </c>
      <c r="BC5" s="59" t="s">
        <v>30</v>
      </c>
      <c r="BD5" s="60" t="s">
        <v>31</v>
      </c>
      <c r="BE5" s="58" t="s">
        <v>35</v>
      </c>
      <c r="BF5" s="59" t="s">
        <v>30</v>
      </c>
      <c r="BG5" s="60" t="s">
        <v>31</v>
      </c>
      <c r="BH5" s="58" t="s">
        <v>35</v>
      </c>
      <c r="BI5" s="59" t="s">
        <v>30</v>
      </c>
      <c r="BJ5" s="60" t="s">
        <v>31</v>
      </c>
      <c r="BK5" s="55" t="s">
        <v>36</v>
      </c>
      <c r="BL5" s="56" t="s">
        <v>30</v>
      </c>
      <c r="BM5" s="57" t="s">
        <v>37</v>
      </c>
      <c r="BN5" s="320"/>
      <c r="BO5" s="41"/>
    </row>
    <row r="6" spans="1:67" s="72" customFormat="1" ht="74.25" customHeight="1" thickTop="1">
      <c r="A6" s="312">
        <v>1</v>
      </c>
      <c r="B6" s="314" t="s">
        <v>38</v>
      </c>
      <c r="C6" s="316" t="s">
        <v>39</v>
      </c>
      <c r="D6" s="64" t="s">
        <v>40</v>
      </c>
      <c r="E6" s="65" t="s">
        <v>41</v>
      </c>
      <c r="F6" s="66">
        <v>0</v>
      </c>
      <c r="G6" s="67">
        <v>3250000</v>
      </c>
      <c r="H6" s="68">
        <f>G6+F6</f>
        <v>3250000</v>
      </c>
      <c r="I6" s="66">
        <v>0</v>
      </c>
      <c r="J6" s="67">
        <v>0</v>
      </c>
      <c r="K6" s="68">
        <f t="shared" ref="K6" si="0">J6+I6</f>
        <v>0</v>
      </c>
      <c r="L6" s="66">
        <v>0</v>
      </c>
      <c r="M6" s="67">
        <v>0</v>
      </c>
      <c r="N6" s="68">
        <f t="shared" ref="N6" si="1">M6+L6</f>
        <v>0</v>
      </c>
      <c r="O6" s="66">
        <v>0</v>
      </c>
      <c r="P6" s="67">
        <v>0</v>
      </c>
      <c r="Q6" s="68">
        <f t="shared" ref="Q6" si="2">P6+O6</f>
        <v>0</v>
      </c>
      <c r="R6" s="66">
        <v>0</v>
      </c>
      <c r="S6" s="67">
        <v>0</v>
      </c>
      <c r="T6" s="68">
        <f t="shared" ref="T6" si="3">S6+R6</f>
        <v>0</v>
      </c>
      <c r="U6" s="66">
        <v>0</v>
      </c>
      <c r="V6" s="69">
        <v>0</v>
      </c>
      <c r="W6" s="68">
        <f t="shared" ref="W6" si="4">V6+U6</f>
        <v>0</v>
      </c>
      <c r="X6" s="66">
        <v>0</v>
      </c>
      <c r="Y6" s="67">
        <v>650000</v>
      </c>
      <c r="Z6" s="68">
        <f t="shared" ref="Z6" si="5">Y6+X6</f>
        <v>650000</v>
      </c>
      <c r="AA6" s="66">
        <v>0</v>
      </c>
      <c r="AB6" s="67">
        <v>650000</v>
      </c>
      <c r="AC6" s="68">
        <f t="shared" ref="AC6" si="6">AB6+AA6</f>
        <v>650000</v>
      </c>
      <c r="AD6" s="66">
        <v>0</v>
      </c>
      <c r="AE6" s="67">
        <v>650000</v>
      </c>
      <c r="AF6" s="68">
        <f t="shared" ref="AF6" si="7">AE6+AD6</f>
        <v>650000</v>
      </c>
      <c r="AG6" s="66">
        <v>0</v>
      </c>
      <c r="AH6" s="67">
        <v>650000</v>
      </c>
      <c r="AI6" s="68">
        <f t="shared" ref="AI6" si="8">AH6+AG6</f>
        <v>650000</v>
      </c>
      <c r="AJ6" s="66">
        <v>0</v>
      </c>
      <c r="AK6" s="67">
        <v>650000</v>
      </c>
      <c r="AL6" s="68">
        <f t="shared" ref="AL6" si="9">AK6+AJ6</f>
        <v>650000</v>
      </c>
      <c r="AM6" s="66">
        <v>0</v>
      </c>
      <c r="AN6" s="70">
        <v>0</v>
      </c>
      <c r="AO6" s="68">
        <f t="shared" ref="AO6" si="10">AN6+AM6</f>
        <v>0</v>
      </c>
      <c r="AP6" s="66">
        <v>0</v>
      </c>
      <c r="AQ6" s="70">
        <v>0</v>
      </c>
      <c r="AR6" s="68">
        <f t="shared" ref="AR6" si="11">AQ6+AP6</f>
        <v>0</v>
      </c>
      <c r="AS6" s="66">
        <v>0</v>
      </c>
      <c r="AT6" s="67">
        <v>0</v>
      </c>
      <c r="AU6" s="68">
        <f t="shared" ref="AU6" si="12">AT6+AS6</f>
        <v>0</v>
      </c>
      <c r="AV6" s="66">
        <v>0</v>
      </c>
      <c r="AW6" s="67">
        <v>0</v>
      </c>
      <c r="AX6" s="68">
        <f t="shared" ref="AX6" si="13">AW6+AV6</f>
        <v>0</v>
      </c>
      <c r="AY6" s="66">
        <v>0</v>
      </c>
      <c r="AZ6" s="67">
        <v>0</v>
      </c>
      <c r="BA6" s="68">
        <f t="shared" ref="BA6" si="14">AZ6+AY6</f>
        <v>0</v>
      </c>
      <c r="BB6" s="66">
        <v>0</v>
      </c>
      <c r="BC6" s="67">
        <v>0</v>
      </c>
      <c r="BD6" s="68">
        <f t="shared" ref="BD6" si="15">BC6+BB6</f>
        <v>0</v>
      </c>
      <c r="BE6" s="66">
        <v>0</v>
      </c>
      <c r="BF6" s="67">
        <v>0</v>
      </c>
      <c r="BG6" s="68">
        <f t="shared" ref="BG6" si="16">BF6+BE6</f>
        <v>0</v>
      </c>
      <c r="BH6" s="66">
        <f>I6+L6+O6+R6+U6+X6+AA6+AD6+AG6+AJ6+AM6</f>
        <v>0</v>
      </c>
      <c r="BI6" s="67">
        <f>J6+M6+P6+S6+V6+Y6+AB6+AE6+AH6+AK6+AN6</f>
        <v>3250000</v>
      </c>
      <c r="BJ6" s="71">
        <f t="shared" ref="BJ6" si="17">BI6+BH6</f>
        <v>3250000</v>
      </c>
      <c r="BK6" s="66">
        <v>0</v>
      </c>
      <c r="BL6" s="70">
        <v>0</v>
      </c>
      <c r="BM6" s="68">
        <f>BL6+BK6</f>
        <v>0</v>
      </c>
      <c r="BN6" s="210">
        <f>BM6+BJ6</f>
        <v>3250000</v>
      </c>
    </row>
    <row r="7" spans="1:67" s="72" customFormat="1" ht="76.5" customHeight="1" thickBot="1">
      <c r="A7" s="313"/>
      <c r="B7" s="315"/>
      <c r="C7" s="321"/>
      <c r="D7" s="289" t="s">
        <v>26</v>
      </c>
      <c r="E7" s="318"/>
      <c r="F7" s="73">
        <f>F6</f>
        <v>0</v>
      </c>
      <c r="G7" s="74">
        <f t="shared" ref="G7:BL7" si="18">G6</f>
        <v>3250000</v>
      </c>
      <c r="H7" s="75">
        <f t="shared" si="18"/>
        <v>3250000</v>
      </c>
      <c r="I7" s="73">
        <f t="shared" si="18"/>
        <v>0</v>
      </c>
      <c r="J7" s="74">
        <f t="shared" si="18"/>
        <v>0</v>
      </c>
      <c r="K7" s="75">
        <f t="shared" si="18"/>
        <v>0</v>
      </c>
      <c r="L7" s="73">
        <f t="shared" si="18"/>
        <v>0</v>
      </c>
      <c r="M7" s="74">
        <f t="shared" si="18"/>
        <v>0</v>
      </c>
      <c r="N7" s="75">
        <f t="shared" si="18"/>
        <v>0</v>
      </c>
      <c r="O7" s="73">
        <f t="shared" si="18"/>
        <v>0</v>
      </c>
      <c r="P7" s="74">
        <f t="shared" si="18"/>
        <v>0</v>
      </c>
      <c r="Q7" s="75">
        <f t="shared" si="18"/>
        <v>0</v>
      </c>
      <c r="R7" s="73">
        <f t="shared" si="18"/>
        <v>0</v>
      </c>
      <c r="S7" s="74">
        <f t="shared" si="18"/>
        <v>0</v>
      </c>
      <c r="T7" s="75">
        <f t="shared" si="18"/>
        <v>0</v>
      </c>
      <c r="U7" s="73">
        <f t="shared" si="18"/>
        <v>0</v>
      </c>
      <c r="V7" s="74">
        <f t="shared" si="18"/>
        <v>0</v>
      </c>
      <c r="W7" s="75">
        <f t="shared" si="18"/>
        <v>0</v>
      </c>
      <c r="X7" s="73">
        <f t="shared" si="18"/>
        <v>0</v>
      </c>
      <c r="Y7" s="74">
        <f t="shared" si="18"/>
        <v>650000</v>
      </c>
      <c r="Z7" s="75">
        <f t="shared" si="18"/>
        <v>650000</v>
      </c>
      <c r="AA7" s="73">
        <f t="shared" si="18"/>
        <v>0</v>
      </c>
      <c r="AB7" s="74">
        <f t="shared" si="18"/>
        <v>650000</v>
      </c>
      <c r="AC7" s="75">
        <f t="shared" si="18"/>
        <v>650000</v>
      </c>
      <c r="AD7" s="73">
        <f t="shared" si="18"/>
        <v>0</v>
      </c>
      <c r="AE7" s="74">
        <f t="shared" si="18"/>
        <v>650000</v>
      </c>
      <c r="AF7" s="75">
        <f t="shared" si="18"/>
        <v>650000</v>
      </c>
      <c r="AG7" s="73">
        <f t="shared" si="18"/>
        <v>0</v>
      </c>
      <c r="AH7" s="74">
        <f t="shared" si="18"/>
        <v>650000</v>
      </c>
      <c r="AI7" s="75">
        <f t="shared" si="18"/>
        <v>650000</v>
      </c>
      <c r="AJ7" s="73">
        <f t="shared" si="18"/>
        <v>0</v>
      </c>
      <c r="AK7" s="74">
        <f t="shared" si="18"/>
        <v>650000</v>
      </c>
      <c r="AL7" s="75">
        <f t="shared" si="18"/>
        <v>650000</v>
      </c>
      <c r="AM7" s="73">
        <f t="shared" si="18"/>
        <v>0</v>
      </c>
      <c r="AN7" s="74">
        <f t="shared" si="18"/>
        <v>0</v>
      </c>
      <c r="AO7" s="75">
        <f t="shared" si="18"/>
        <v>0</v>
      </c>
      <c r="AP7" s="73">
        <f t="shared" si="18"/>
        <v>0</v>
      </c>
      <c r="AQ7" s="74">
        <f t="shared" si="18"/>
        <v>0</v>
      </c>
      <c r="AR7" s="75">
        <f t="shared" si="18"/>
        <v>0</v>
      </c>
      <c r="AS7" s="73">
        <f t="shared" si="18"/>
        <v>0</v>
      </c>
      <c r="AT7" s="74">
        <f t="shared" si="18"/>
        <v>0</v>
      </c>
      <c r="AU7" s="75">
        <f t="shared" si="18"/>
        <v>0</v>
      </c>
      <c r="AV7" s="73">
        <f t="shared" si="18"/>
        <v>0</v>
      </c>
      <c r="AW7" s="74">
        <f t="shared" si="18"/>
        <v>0</v>
      </c>
      <c r="AX7" s="75">
        <f t="shared" si="18"/>
        <v>0</v>
      </c>
      <c r="AY7" s="73">
        <f t="shared" si="18"/>
        <v>0</v>
      </c>
      <c r="AZ7" s="74">
        <f t="shared" si="18"/>
        <v>0</v>
      </c>
      <c r="BA7" s="75">
        <f t="shared" si="18"/>
        <v>0</v>
      </c>
      <c r="BB7" s="73">
        <f t="shared" si="18"/>
        <v>0</v>
      </c>
      <c r="BC7" s="74">
        <f t="shared" si="18"/>
        <v>0</v>
      </c>
      <c r="BD7" s="75">
        <f t="shared" si="18"/>
        <v>0</v>
      </c>
      <c r="BE7" s="73">
        <f t="shared" si="18"/>
        <v>0</v>
      </c>
      <c r="BF7" s="74">
        <f t="shared" si="18"/>
        <v>0</v>
      </c>
      <c r="BG7" s="75">
        <f t="shared" si="18"/>
        <v>0</v>
      </c>
      <c r="BH7" s="73">
        <f t="shared" si="18"/>
        <v>0</v>
      </c>
      <c r="BI7" s="74">
        <f t="shared" si="18"/>
        <v>3250000</v>
      </c>
      <c r="BJ7" s="76">
        <f t="shared" si="18"/>
        <v>3250000</v>
      </c>
      <c r="BK7" s="73">
        <f t="shared" si="18"/>
        <v>0</v>
      </c>
      <c r="BL7" s="74">
        <f t="shared" si="18"/>
        <v>0</v>
      </c>
      <c r="BM7" s="75">
        <f>BM6</f>
        <v>0</v>
      </c>
      <c r="BN7" s="211">
        <f t="shared" ref="BN7" si="19">BN6</f>
        <v>3250000</v>
      </c>
    </row>
    <row r="8" spans="1:67" s="90" customFormat="1" ht="41.1" customHeight="1" thickTop="1">
      <c r="A8" s="322">
        <v>2</v>
      </c>
      <c r="B8" s="324" t="s">
        <v>42</v>
      </c>
      <c r="C8" s="326" t="s">
        <v>43</v>
      </c>
      <c r="D8" s="78" t="s">
        <v>44</v>
      </c>
      <c r="E8" s="328" t="s">
        <v>41</v>
      </c>
      <c r="F8" s="79">
        <v>26368340</v>
      </c>
      <c r="G8" s="80">
        <v>3289511</v>
      </c>
      <c r="H8" s="81">
        <f>F8+G8</f>
        <v>29657851</v>
      </c>
      <c r="I8" s="82"/>
      <c r="J8" s="83"/>
      <c r="K8" s="84"/>
      <c r="L8" s="82"/>
      <c r="M8" s="83"/>
      <c r="N8" s="84">
        <f>M8+L8</f>
        <v>0</v>
      </c>
      <c r="O8" s="82"/>
      <c r="P8" s="85"/>
      <c r="Q8" s="84"/>
      <c r="R8" s="79"/>
      <c r="S8" s="86">
        <v>0</v>
      </c>
      <c r="T8" s="81">
        <f>R8+S8</f>
        <v>0</v>
      </c>
      <c r="U8" s="87">
        <v>3728651</v>
      </c>
      <c r="V8" s="88">
        <v>0</v>
      </c>
      <c r="W8" s="81">
        <f>U8+V8</f>
        <v>3728651</v>
      </c>
      <c r="X8" s="87">
        <v>0</v>
      </c>
      <c r="Y8" s="88">
        <v>3289511</v>
      </c>
      <c r="Z8" s="84">
        <f>Y8+X8</f>
        <v>3289511</v>
      </c>
      <c r="AA8" s="87">
        <v>0</v>
      </c>
      <c r="AB8" s="88">
        <v>0</v>
      </c>
      <c r="AC8" s="84">
        <f>AB8+AA8</f>
        <v>0</v>
      </c>
      <c r="AD8" s="87">
        <v>0</v>
      </c>
      <c r="AE8" s="88">
        <v>0</v>
      </c>
      <c r="AF8" s="84">
        <f>AE8+AD8</f>
        <v>0</v>
      </c>
      <c r="AG8" s="87">
        <v>0</v>
      </c>
      <c r="AH8" s="88">
        <v>0</v>
      </c>
      <c r="AI8" s="84">
        <f>AH8+AG8</f>
        <v>0</v>
      </c>
      <c r="AJ8" s="87">
        <v>0</v>
      </c>
      <c r="AK8" s="88">
        <v>0</v>
      </c>
      <c r="AL8" s="84">
        <f>AK8+AJ8</f>
        <v>0</v>
      </c>
      <c r="AM8" s="87">
        <v>0</v>
      </c>
      <c r="AN8" s="88">
        <v>0</v>
      </c>
      <c r="AO8" s="84">
        <f>AN8+AM8</f>
        <v>0</v>
      </c>
      <c r="AP8" s="87">
        <v>0</v>
      </c>
      <c r="AQ8" s="88">
        <v>0</v>
      </c>
      <c r="AR8" s="84">
        <f>AQ8+AP8</f>
        <v>0</v>
      </c>
      <c r="AS8" s="87">
        <v>0</v>
      </c>
      <c r="AT8" s="88">
        <v>0</v>
      </c>
      <c r="AU8" s="84">
        <f>AT8+AS8</f>
        <v>0</v>
      </c>
      <c r="AV8" s="87">
        <v>0</v>
      </c>
      <c r="AW8" s="88">
        <v>0</v>
      </c>
      <c r="AX8" s="84">
        <f>AW8+AV8</f>
        <v>0</v>
      </c>
      <c r="AY8" s="87">
        <v>0</v>
      </c>
      <c r="AZ8" s="88">
        <v>0</v>
      </c>
      <c r="BA8" s="84">
        <f>AZ8+AY8</f>
        <v>0</v>
      </c>
      <c r="BB8" s="87">
        <v>0</v>
      </c>
      <c r="BC8" s="88">
        <v>0</v>
      </c>
      <c r="BD8" s="84">
        <f>BC8+BB8</f>
        <v>0</v>
      </c>
      <c r="BE8" s="87">
        <v>0</v>
      </c>
      <c r="BF8" s="88">
        <v>0</v>
      </c>
      <c r="BG8" s="84">
        <f>BF8+BE8</f>
        <v>0</v>
      </c>
      <c r="BH8" s="82">
        <f t="shared" ref="BH8:BJ9" si="20">I8+L8+O8+R8+U8+X8+AA8+AD8+AG8+AJ8+AM8</f>
        <v>3728651</v>
      </c>
      <c r="BI8" s="88">
        <f t="shared" si="20"/>
        <v>3289511</v>
      </c>
      <c r="BJ8" s="84">
        <f t="shared" si="20"/>
        <v>7018162</v>
      </c>
      <c r="BK8" s="82">
        <v>22639689</v>
      </c>
      <c r="BL8" s="89">
        <v>0</v>
      </c>
      <c r="BM8" s="84">
        <f>BL8+BK8</f>
        <v>22639689</v>
      </c>
      <c r="BN8" s="212">
        <f>BJ8+BM8</f>
        <v>29657851</v>
      </c>
    </row>
    <row r="9" spans="1:67" s="90" customFormat="1" ht="41.1" customHeight="1">
      <c r="A9" s="323"/>
      <c r="B9" s="325"/>
      <c r="C9" s="327"/>
      <c r="D9" s="91" t="s">
        <v>45</v>
      </c>
      <c r="E9" s="329"/>
      <c r="F9" s="92">
        <v>4655376</v>
      </c>
      <c r="G9" s="93">
        <v>582470</v>
      </c>
      <c r="H9" s="94">
        <f>F9+G9</f>
        <v>5237846</v>
      </c>
      <c r="I9" s="92"/>
      <c r="J9" s="95"/>
      <c r="K9" s="94"/>
      <c r="L9" s="92"/>
      <c r="M9" s="95"/>
      <c r="N9" s="94"/>
      <c r="O9" s="92"/>
      <c r="P9" s="96"/>
      <c r="Q9" s="94"/>
      <c r="R9" s="92"/>
      <c r="S9" s="93">
        <v>0</v>
      </c>
      <c r="T9" s="94">
        <f>R9+S9</f>
        <v>0</v>
      </c>
      <c r="U9" s="97">
        <v>432598</v>
      </c>
      <c r="V9" s="93">
        <v>0</v>
      </c>
      <c r="W9" s="94">
        <f>U9+V9</f>
        <v>432598</v>
      </c>
      <c r="X9" s="97">
        <v>0</v>
      </c>
      <c r="Y9" s="93">
        <v>582470</v>
      </c>
      <c r="Z9" s="98">
        <f>Y9+X9</f>
        <v>582470</v>
      </c>
      <c r="AA9" s="97">
        <v>0</v>
      </c>
      <c r="AB9" s="93">
        <v>0</v>
      </c>
      <c r="AC9" s="98">
        <f>AB9+AA9</f>
        <v>0</v>
      </c>
      <c r="AD9" s="97">
        <v>0</v>
      </c>
      <c r="AE9" s="93">
        <v>0</v>
      </c>
      <c r="AF9" s="98">
        <f>AE9+AD9</f>
        <v>0</v>
      </c>
      <c r="AG9" s="97">
        <v>0</v>
      </c>
      <c r="AH9" s="93">
        <v>0</v>
      </c>
      <c r="AI9" s="98">
        <f>AH9+AG9</f>
        <v>0</v>
      </c>
      <c r="AJ9" s="97">
        <v>0</v>
      </c>
      <c r="AK9" s="93">
        <v>0</v>
      </c>
      <c r="AL9" s="98">
        <f>AK9+AJ9</f>
        <v>0</v>
      </c>
      <c r="AM9" s="97">
        <v>0</v>
      </c>
      <c r="AN9" s="93">
        <v>0</v>
      </c>
      <c r="AO9" s="98">
        <f>AN9+AM9</f>
        <v>0</v>
      </c>
      <c r="AP9" s="97">
        <v>0</v>
      </c>
      <c r="AQ9" s="93">
        <v>0</v>
      </c>
      <c r="AR9" s="98">
        <f>AQ9+AP9</f>
        <v>0</v>
      </c>
      <c r="AS9" s="97">
        <v>0</v>
      </c>
      <c r="AT9" s="93">
        <v>0</v>
      </c>
      <c r="AU9" s="98">
        <f>AT9+AS9</f>
        <v>0</v>
      </c>
      <c r="AV9" s="97">
        <v>0</v>
      </c>
      <c r="AW9" s="93">
        <v>0</v>
      </c>
      <c r="AX9" s="98">
        <f>AW9+AV9</f>
        <v>0</v>
      </c>
      <c r="AY9" s="97">
        <v>0</v>
      </c>
      <c r="AZ9" s="93">
        <v>0</v>
      </c>
      <c r="BA9" s="98">
        <f>AZ9+AY9</f>
        <v>0</v>
      </c>
      <c r="BB9" s="97">
        <v>0</v>
      </c>
      <c r="BC9" s="93">
        <v>0</v>
      </c>
      <c r="BD9" s="98">
        <f>BC9+BB9</f>
        <v>0</v>
      </c>
      <c r="BE9" s="97">
        <v>0</v>
      </c>
      <c r="BF9" s="93">
        <v>0</v>
      </c>
      <c r="BG9" s="98">
        <f>BF9+BE9</f>
        <v>0</v>
      </c>
      <c r="BH9" s="99">
        <f t="shared" si="20"/>
        <v>432598</v>
      </c>
      <c r="BI9" s="100">
        <f t="shared" si="20"/>
        <v>582470</v>
      </c>
      <c r="BJ9" s="98">
        <f t="shared" si="20"/>
        <v>1015068</v>
      </c>
      <c r="BK9" s="99">
        <v>4222778</v>
      </c>
      <c r="BL9" s="100">
        <v>0</v>
      </c>
      <c r="BM9" s="98">
        <f>BL9+BK9</f>
        <v>4222778</v>
      </c>
      <c r="BN9" s="213">
        <f>BJ9+BM9</f>
        <v>5237846</v>
      </c>
    </row>
    <row r="10" spans="1:67" s="101" customFormat="1" ht="41.1" customHeight="1" thickBot="1">
      <c r="A10" s="323"/>
      <c r="B10" s="325"/>
      <c r="C10" s="327"/>
      <c r="D10" s="297" t="s">
        <v>26</v>
      </c>
      <c r="E10" s="298"/>
      <c r="F10" s="234">
        <f>+F8+F9</f>
        <v>31023716</v>
      </c>
      <c r="G10" s="235">
        <f t="shared" ref="G10:BN10" si="21">+G8+G9</f>
        <v>3871981</v>
      </c>
      <c r="H10" s="236">
        <f t="shared" si="21"/>
        <v>34895697</v>
      </c>
      <c r="I10" s="234">
        <f t="shared" si="21"/>
        <v>0</v>
      </c>
      <c r="J10" s="235">
        <f t="shared" si="21"/>
        <v>0</v>
      </c>
      <c r="K10" s="236">
        <f t="shared" si="21"/>
        <v>0</v>
      </c>
      <c r="L10" s="234">
        <f t="shared" si="21"/>
        <v>0</v>
      </c>
      <c r="M10" s="235">
        <f t="shared" si="21"/>
        <v>0</v>
      </c>
      <c r="N10" s="236">
        <f t="shared" si="21"/>
        <v>0</v>
      </c>
      <c r="O10" s="234">
        <f t="shared" si="21"/>
        <v>0</v>
      </c>
      <c r="P10" s="235">
        <f t="shared" si="21"/>
        <v>0</v>
      </c>
      <c r="Q10" s="236">
        <f t="shared" si="21"/>
        <v>0</v>
      </c>
      <c r="R10" s="234">
        <f t="shared" si="21"/>
        <v>0</v>
      </c>
      <c r="S10" s="235">
        <f t="shared" si="21"/>
        <v>0</v>
      </c>
      <c r="T10" s="236">
        <f t="shared" si="21"/>
        <v>0</v>
      </c>
      <c r="U10" s="234">
        <f t="shared" si="21"/>
        <v>4161249</v>
      </c>
      <c r="V10" s="235">
        <f t="shared" si="21"/>
        <v>0</v>
      </c>
      <c r="W10" s="236">
        <f t="shared" si="21"/>
        <v>4161249</v>
      </c>
      <c r="X10" s="234">
        <f t="shared" si="21"/>
        <v>0</v>
      </c>
      <c r="Y10" s="235">
        <f t="shared" si="21"/>
        <v>3871981</v>
      </c>
      <c r="Z10" s="236">
        <f t="shared" si="21"/>
        <v>3871981</v>
      </c>
      <c r="AA10" s="234">
        <f t="shared" si="21"/>
        <v>0</v>
      </c>
      <c r="AB10" s="235">
        <f t="shared" si="21"/>
        <v>0</v>
      </c>
      <c r="AC10" s="236">
        <f t="shared" si="21"/>
        <v>0</v>
      </c>
      <c r="AD10" s="234">
        <f t="shared" si="21"/>
        <v>0</v>
      </c>
      <c r="AE10" s="235">
        <f t="shared" si="21"/>
        <v>0</v>
      </c>
      <c r="AF10" s="236">
        <f t="shared" si="21"/>
        <v>0</v>
      </c>
      <c r="AG10" s="234">
        <f t="shared" si="21"/>
        <v>0</v>
      </c>
      <c r="AH10" s="235">
        <f t="shared" si="21"/>
        <v>0</v>
      </c>
      <c r="AI10" s="236">
        <f t="shared" si="21"/>
        <v>0</v>
      </c>
      <c r="AJ10" s="234">
        <f t="shared" si="21"/>
        <v>0</v>
      </c>
      <c r="AK10" s="235">
        <f t="shared" si="21"/>
        <v>0</v>
      </c>
      <c r="AL10" s="236">
        <f t="shared" si="21"/>
        <v>0</v>
      </c>
      <c r="AM10" s="234">
        <f t="shared" si="21"/>
        <v>0</v>
      </c>
      <c r="AN10" s="235">
        <f t="shared" si="21"/>
        <v>0</v>
      </c>
      <c r="AO10" s="236">
        <f t="shared" si="21"/>
        <v>0</v>
      </c>
      <c r="AP10" s="234">
        <f t="shared" si="21"/>
        <v>0</v>
      </c>
      <c r="AQ10" s="235">
        <f t="shared" si="21"/>
        <v>0</v>
      </c>
      <c r="AR10" s="236">
        <f t="shared" si="21"/>
        <v>0</v>
      </c>
      <c r="AS10" s="234">
        <f t="shared" si="21"/>
        <v>0</v>
      </c>
      <c r="AT10" s="235">
        <f t="shared" si="21"/>
        <v>0</v>
      </c>
      <c r="AU10" s="236">
        <f t="shared" si="21"/>
        <v>0</v>
      </c>
      <c r="AV10" s="234">
        <f t="shared" si="21"/>
        <v>0</v>
      </c>
      <c r="AW10" s="235">
        <f t="shared" si="21"/>
        <v>0</v>
      </c>
      <c r="AX10" s="236">
        <f t="shared" si="21"/>
        <v>0</v>
      </c>
      <c r="AY10" s="234">
        <f t="shared" si="21"/>
        <v>0</v>
      </c>
      <c r="AZ10" s="235">
        <f t="shared" si="21"/>
        <v>0</v>
      </c>
      <c r="BA10" s="236">
        <f t="shared" si="21"/>
        <v>0</v>
      </c>
      <c r="BB10" s="234">
        <f t="shared" si="21"/>
        <v>0</v>
      </c>
      <c r="BC10" s="235">
        <f t="shared" si="21"/>
        <v>0</v>
      </c>
      <c r="BD10" s="236">
        <f t="shared" si="21"/>
        <v>0</v>
      </c>
      <c r="BE10" s="234">
        <f t="shared" si="21"/>
        <v>0</v>
      </c>
      <c r="BF10" s="235">
        <f t="shared" si="21"/>
        <v>0</v>
      </c>
      <c r="BG10" s="236">
        <f t="shared" si="21"/>
        <v>0</v>
      </c>
      <c r="BH10" s="234">
        <f t="shared" si="21"/>
        <v>4161249</v>
      </c>
      <c r="BI10" s="235">
        <f t="shared" si="21"/>
        <v>3871981</v>
      </c>
      <c r="BJ10" s="236">
        <f t="shared" si="21"/>
        <v>8033230</v>
      </c>
      <c r="BK10" s="234">
        <f t="shared" si="21"/>
        <v>26862467</v>
      </c>
      <c r="BL10" s="235">
        <f t="shared" si="21"/>
        <v>0</v>
      </c>
      <c r="BM10" s="236">
        <f t="shared" si="21"/>
        <v>26862467</v>
      </c>
      <c r="BN10" s="237">
        <f t="shared" si="21"/>
        <v>34895697</v>
      </c>
    </row>
    <row r="11" spans="1:67" s="107" customFormat="1" ht="45" customHeight="1" thickTop="1">
      <c r="A11" s="299">
        <v>3</v>
      </c>
      <c r="B11" s="303" t="s">
        <v>46</v>
      </c>
      <c r="C11" s="306" t="s">
        <v>47</v>
      </c>
      <c r="D11" s="238" t="s">
        <v>48</v>
      </c>
      <c r="E11" s="309" t="s">
        <v>49</v>
      </c>
      <c r="F11" s="142">
        <v>102166060</v>
      </c>
      <c r="G11" s="145">
        <v>0</v>
      </c>
      <c r="H11" s="144">
        <f>F11+G11</f>
        <v>102166060</v>
      </c>
      <c r="I11" s="142"/>
      <c r="J11" s="143"/>
      <c r="K11" s="144">
        <f>J11+I11</f>
        <v>0</v>
      </c>
      <c r="L11" s="142"/>
      <c r="M11" s="143"/>
      <c r="N11" s="144">
        <f>M11+L11</f>
        <v>0</v>
      </c>
      <c r="O11" s="142"/>
      <c r="P11" s="143"/>
      <c r="Q11" s="144"/>
      <c r="R11" s="142"/>
      <c r="S11" s="145"/>
      <c r="T11" s="144">
        <f>R11+S11</f>
        <v>0</v>
      </c>
      <c r="U11" s="142">
        <v>26824278</v>
      </c>
      <c r="V11" s="145">
        <v>0</v>
      </c>
      <c r="W11" s="144">
        <f>U11+V11</f>
        <v>26824278</v>
      </c>
      <c r="X11" s="142">
        <v>18566375</v>
      </c>
      <c r="Y11" s="145">
        <v>0</v>
      </c>
      <c r="Z11" s="144">
        <f>X11+Y11</f>
        <v>18566375</v>
      </c>
      <c r="AA11" s="142">
        <v>0</v>
      </c>
      <c r="AB11" s="145">
        <v>0</v>
      </c>
      <c r="AC11" s="239">
        <f>AA11+AB11</f>
        <v>0</v>
      </c>
      <c r="AD11" s="142">
        <v>0</v>
      </c>
      <c r="AE11" s="145">
        <v>0</v>
      </c>
      <c r="AF11" s="239">
        <f>AD11+AE11</f>
        <v>0</v>
      </c>
      <c r="AG11" s="142">
        <v>0</v>
      </c>
      <c r="AH11" s="143">
        <v>0</v>
      </c>
      <c r="AI11" s="239">
        <f>AG11+AH11</f>
        <v>0</v>
      </c>
      <c r="AJ11" s="142">
        <v>0</v>
      </c>
      <c r="AK11" s="143">
        <v>0</v>
      </c>
      <c r="AL11" s="239">
        <f>AJ11+AK11</f>
        <v>0</v>
      </c>
      <c r="AM11" s="142">
        <v>0</v>
      </c>
      <c r="AN11" s="143">
        <v>0</v>
      </c>
      <c r="AO11" s="239">
        <f>AM11+AN11</f>
        <v>0</v>
      </c>
      <c r="AP11" s="142">
        <v>0</v>
      </c>
      <c r="AQ11" s="143">
        <v>0</v>
      </c>
      <c r="AR11" s="239">
        <f>AP11+AQ11</f>
        <v>0</v>
      </c>
      <c r="AS11" s="142">
        <v>0</v>
      </c>
      <c r="AT11" s="143">
        <v>0</v>
      </c>
      <c r="AU11" s="239">
        <f>AS11+AT11</f>
        <v>0</v>
      </c>
      <c r="AV11" s="142">
        <v>0</v>
      </c>
      <c r="AW11" s="143">
        <v>0</v>
      </c>
      <c r="AX11" s="239">
        <f>AV11+AW11</f>
        <v>0</v>
      </c>
      <c r="AY11" s="142">
        <v>0</v>
      </c>
      <c r="AZ11" s="143">
        <v>0</v>
      </c>
      <c r="BA11" s="239">
        <f>AY11+AZ11</f>
        <v>0</v>
      </c>
      <c r="BB11" s="142">
        <v>0</v>
      </c>
      <c r="BC11" s="143">
        <v>0</v>
      </c>
      <c r="BD11" s="239">
        <f>BB11+BC11</f>
        <v>0</v>
      </c>
      <c r="BE11" s="142">
        <v>0</v>
      </c>
      <c r="BF11" s="143">
        <v>0</v>
      </c>
      <c r="BG11" s="239">
        <f>BE11+BF11</f>
        <v>0</v>
      </c>
      <c r="BH11" s="148">
        <f t="shared" ref="BH11:BJ13" si="22">I11+L11+O11+R11+U11+X11+AA11+AD11+AG11+AJ11+AM11</f>
        <v>45390653</v>
      </c>
      <c r="BI11" s="240">
        <f t="shared" si="22"/>
        <v>0</v>
      </c>
      <c r="BJ11" s="144">
        <f t="shared" si="22"/>
        <v>45390653</v>
      </c>
      <c r="BK11" s="148">
        <v>56775407</v>
      </c>
      <c r="BL11" s="145">
        <v>0</v>
      </c>
      <c r="BM11" s="144">
        <f>BL11+BK11</f>
        <v>56775407</v>
      </c>
      <c r="BN11" s="150">
        <f>BM11+BJ11</f>
        <v>102166060</v>
      </c>
    </row>
    <row r="12" spans="1:67" s="107" customFormat="1" ht="45" customHeight="1">
      <c r="A12" s="292"/>
      <c r="B12" s="304"/>
      <c r="C12" s="307"/>
      <c r="D12" s="224" t="s">
        <v>40</v>
      </c>
      <c r="E12" s="310"/>
      <c r="F12" s="108">
        <v>24655985</v>
      </c>
      <c r="G12" s="109">
        <v>1115962</v>
      </c>
      <c r="H12" s="110">
        <f>F12+G12</f>
        <v>25771947</v>
      </c>
      <c r="I12" s="111"/>
      <c r="J12" s="112"/>
      <c r="K12" s="113"/>
      <c r="L12" s="111"/>
      <c r="M12" s="112"/>
      <c r="N12" s="113"/>
      <c r="O12" s="111"/>
      <c r="P12" s="112"/>
      <c r="Q12" s="113"/>
      <c r="R12" s="108"/>
      <c r="S12" s="114"/>
      <c r="T12" s="110">
        <f>R12+S12</f>
        <v>0</v>
      </c>
      <c r="U12" s="108">
        <v>7329906</v>
      </c>
      <c r="V12" s="109">
        <v>1115962</v>
      </c>
      <c r="W12" s="110">
        <f>U12+V12</f>
        <v>8445868</v>
      </c>
      <c r="X12" s="108">
        <v>4776420</v>
      </c>
      <c r="Y12" s="114">
        <v>0</v>
      </c>
      <c r="Z12" s="110">
        <f>X12+Y12</f>
        <v>4776420</v>
      </c>
      <c r="AA12" s="108">
        <v>0</v>
      </c>
      <c r="AB12" s="114">
        <v>0</v>
      </c>
      <c r="AC12" s="115">
        <v>0</v>
      </c>
      <c r="AD12" s="108">
        <v>0</v>
      </c>
      <c r="AE12" s="114">
        <v>0</v>
      </c>
      <c r="AF12" s="115">
        <v>0</v>
      </c>
      <c r="AG12" s="108">
        <v>0</v>
      </c>
      <c r="AH12" s="116">
        <v>0</v>
      </c>
      <c r="AI12" s="115">
        <v>0</v>
      </c>
      <c r="AJ12" s="108">
        <v>0</v>
      </c>
      <c r="AK12" s="116">
        <v>0</v>
      </c>
      <c r="AL12" s="115">
        <v>0</v>
      </c>
      <c r="AM12" s="108">
        <v>0</v>
      </c>
      <c r="AN12" s="116">
        <v>0</v>
      </c>
      <c r="AO12" s="115">
        <v>0</v>
      </c>
      <c r="AP12" s="108">
        <v>0</v>
      </c>
      <c r="AQ12" s="116">
        <v>0</v>
      </c>
      <c r="AR12" s="115">
        <v>0</v>
      </c>
      <c r="AS12" s="108">
        <v>0</v>
      </c>
      <c r="AT12" s="116">
        <v>0</v>
      </c>
      <c r="AU12" s="115">
        <v>0</v>
      </c>
      <c r="AV12" s="108">
        <v>0</v>
      </c>
      <c r="AW12" s="116">
        <v>0</v>
      </c>
      <c r="AX12" s="115">
        <v>0</v>
      </c>
      <c r="AY12" s="108">
        <v>0</v>
      </c>
      <c r="AZ12" s="116">
        <v>0</v>
      </c>
      <c r="BA12" s="115">
        <v>0</v>
      </c>
      <c r="BB12" s="108">
        <v>0</v>
      </c>
      <c r="BC12" s="116">
        <v>0</v>
      </c>
      <c r="BD12" s="115">
        <v>0</v>
      </c>
      <c r="BE12" s="108">
        <v>0</v>
      </c>
      <c r="BF12" s="116">
        <v>0</v>
      </c>
      <c r="BG12" s="115">
        <v>0</v>
      </c>
      <c r="BH12" s="117">
        <f t="shared" si="22"/>
        <v>12106326</v>
      </c>
      <c r="BI12" s="118">
        <f t="shared" si="22"/>
        <v>1115962</v>
      </c>
      <c r="BJ12" s="110">
        <f t="shared" si="22"/>
        <v>13222288</v>
      </c>
      <c r="BK12" s="117">
        <v>12549659</v>
      </c>
      <c r="BL12" s="114">
        <v>0</v>
      </c>
      <c r="BM12" s="110">
        <f>BL12+BK12</f>
        <v>12549659</v>
      </c>
      <c r="BN12" s="215">
        <f>BM12+BJ12</f>
        <v>25771947</v>
      </c>
    </row>
    <row r="13" spans="1:67" s="107" customFormat="1" ht="45" customHeight="1">
      <c r="A13" s="292"/>
      <c r="B13" s="304"/>
      <c r="C13" s="307"/>
      <c r="D13" s="119" t="s">
        <v>50</v>
      </c>
      <c r="E13" s="311"/>
      <c r="F13" s="120">
        <v>1150001</v>
      </c>
      <c r="G13" s="121">
        <v>0</v>
      </c>
      <c r="H13" s="122">
        <f>F13+G13</f>
        <v>1150001</v>
      </c>
      <c r="I13" s="111"/>
      <c r="J13" s="112"/>
      <c r="K13" s="113"/>
      <c r="L13" s="111"/>
      <c r="M13" s="112"/>
      <c r="N13" s="113"/>
      <c r="O13" s="111"/>
      <c r="P13" s="112"/>
      <c r="Q13" s="113"/>
      <c r="R13" s="120"/>
      <c r="S13" s="121"/>
      <c r="T13" s="122">
        <f>R13+S13</f>
        <v>0</v>
      </c>
      <c r="U13" s="120">
        <v>402848</v>
      </c>
      <c r="V13" s="121">
        <v>0</v>
      </c>
      <c r="W13" s="122">
        <f>U13+V13</f>
        <v>402848</v>
      </c>
      <c r="X13" s="120">
        <v>647153</v>
      </c>
      <c r="Y13" s="121">
        <v>0</v>
      </c>
      <c r="Z13" s="122">
        <f>X13+Y13</f>
        <v>647153</v>
      </c>
      <c r="AA13" s="120">
        <v>0</v>
      </c>
      <c r="AB13" s="121">
        <v>0</v>
      </c>
      <c r="AC13" s="123">
        <v>0</v>
      </c>
      <c r="AD13" s="120">
        <v>0</v>
      </c>
      <c r="AE13" s="121">
        <v>0</v>
      </c>
      <c r="AF13" s="123">
        <v>0</v>
      </c>
      <c r="AG13" s="120">
        <v>0</v>
      </c>
      <c r="AH13" s="124">
        <v>0</v>
      </c>
      <c r="AI13" s="123">
        <v>0</v>
      </c>
      <c r="AJ13" s="120">
        <v>0</v>
      </c>
      <c r="AK13" s="124">
        <v>0</v>
      </c>
      <c r="AL13" s="123">
        <v>0</v>
      </c>
      <c r="AM13" s="120">
        <v>0</v>
      </c>
      <c r="AN13" s="124">
        <v>0</v>
      </c>
      <c r="AO13" s="123">
        <v>0</v>
      </c>
      <c r="AP13" s="120">
        <v>0</v>
      </c>
      <c r="AQ13" s="124">
        <v>0</v>
      </c>
      <c r="AR13" s="123">
        <v>0</v>
      </c>
      <c r="AS13" s="120">
        <v>0</v>
      </c>
      <c r="AT13" s="124">
        <v>0</v>
      </c>
      <c r="AU13" s="123">
        <v>0</v>
      </c>
      <c r="AV13" s="120">
        <v>0</v>
      </c>
      <c r="AW13" s="124">
        <v>0</v>
      </c>
      <c r="AX13" s="123">
        <v>0</v>
      </c>
      <c r="AY13" s="120">
        <v>0</v>
      </c>
      <c r="AZ13" s="124">
        <v>0</v>
      </c>
      <c r="BA13" s="123">
        <v>0</v>
      </c>
      <c r="BB13" s="120">
        <v>0</v>
      </c>
      <c r="BC13" s="124">
        <v>0</v>
      </c>
      <c r="BD13" s="123">
        <v>0</v>
      </c>
      <c r="BE13" s="120">
        <v>0</v>
      </c>
      <c r="BF13" s="124">
        <v>0</v>
      </c>
      <c r="BG13" s="123">
        <v>0</v>
      </c>
      <c r="BH13" s="117">
        <f t="shared" si="22"/>
        <v>1050001</v>
      </c>
      <c r="BI13" s="125">
        <f t="shared" si="22"/>
        <v>0</v>
      </c>
      <c r="BJ13" s="110">
        <f t="shared" si="22"/>
        <v>1050001</v>
      </c>
      <c r="BK13" s="117">
        <v>100000</v>
      </c>
      <c r="BL13" s="114">
        <v>0</v>
      </c>
      <c r="BM13" s="110">
        <f>BL13+BK13</f>
        <v>100000</v>
      </c>
      <c r="BN13" s="215">
        <f>BM13+BJ13</f>
        <v>1150001</v>
      </c>
    </row>
    <row r="14" spans="1:67" s="107" customFormat="1" ht="60" customHeight="1" thickBot="1">
      <c r="A14" s="302"/>
      <c r="B14" s="305"/>
      <c r="C14" s="308"/>
      <c r="D14" s="289" t="s">
        <v>26</v>
      </c>
      <c r="E14" s="290"/>
      <c r="F14" s="206">
        <f t="shared" ref="F14:BN14" si="23">F11+F12+F13</f>
        <v>127972046</v>
      </c>
      <c r="G14" s="207">
        <f t="shared" si="23"/>
        <v>1115962</v>
      </c>
      <c r="H14" s="208">
        <f t="shared" si="23"/>
        <v>129088008</v>
      </c>
      <c r="I14" s="206">
        <f t="shared" si="23"/>
        <v>0</v>
      </c>
      <c r="J14" s="207">
        <f t="shared" si="23"/>
        <v>0</v>
      </c>
      <c r="K14" s="208">
        <f t="shared" si="23"/>
        <v>0</v>
      </c>
      <c r="L14" s="206">
        <f t="shared" si="23"/>
        <v>0</v>
      </c>
      <c r="M14" s="207">
        <f t="shared" si="23"/>
        <v>0</v>
      </c>
      <c r="N14" s="208">
        <f t="shared" si="23"/>
        <v>0</v>
      </c>
      <c r="O14" s="206">
        <f t="shared" si="23"/>
        <v>0</v>
      </c>
      <c r="P14" s="207">
        <f t="shared" si="23"/>
        <v>0</v>
      </c>
      <c r="Q14" s="208">
        <f t="shared" si="23"/>
        <v>0</v>
      </c>
      <c r="R14" s="206">
        <f t="shared" si="23"/>
        <v>0</v>
      </c>
      <c r="S14" s="207">
        <f t="shared" si="23"/>
        <v>0</v>
      </c>
      <c r="T14" s="208">
        <f t="shared" si="23"/>
        <v>0</v>
      </c>
      <c r="U14" s="206">
        <f t="shared" si="23"/>
        <v>34557032</v>
      </c>
      <c r="V14" s="207">
        <f t="shared" si="23"/>
        <v>1115962</v>
      </c>
      <c r="W14" s="208">
        <f t="shared" si="23"/>
        <v>35672994</v>
      </c>
      <c r="X14" s="206">
        <f t="shared" si="23"/>
        <v>23989948</v>
      </c>
      <c r="Y14" s="207">
        <f t="shared" si="23"/>
        <v>0</v>
      </c>
      <c r="Z14" s="208">
        <f t="shared" si="23"/>
        <v>23989948</v>
      </c>
      <c r="AA14" s="206">
        <f t="shared" si="23"/>
        <v>0</v>
      </c>
      <c r="AB14" s="207">
        <f t="shared" si="23"/>
        <v>0</v>
      </c>
      <c r="AC14" s="208">
        <f t="shared" si="23"/>
        <v>0</v>
      </c>
      <c r="AD14" s="206">
        <f t="shared" si="23"/>
        <v>0</v>
      </c>
      <c r="AE14" s="207">
        <f t="shared" si="23"/>
        <v>0</v>
      </c>
      <c r="AF14" s="208">
        <f t="shared" si="23"/>
        <v>0</v>
      </c>
      <c r="AG14" s="206">
        <f t="shared" si="23"/>
        <v>0</v>
      </c>
      <c r="AH14" s="207">
        <f t="shared" si="23"/>
        <v>0</v>
      </c>
      <c r="AI14" s="208">
        <f t="shared" si="23"/>
        <v>0</v>
      </c>
      <c r="AJ14" s="206">
        <f t="shared" si="23"/>
        <v>0</v>
      </c>
      <c r="AK14" s="207">
        <f t="shared" si="23"/>
        <v>0</v>
      </c>
      <c r="AL14" s="208">
        <f t="shared" si="23"/>
        <v>0</v>
      </c>
      <c r="AM14" s="206">
        <f t="shared" si="23"/>
        <v>0</v>
      </c>
      <c r="AN14" s="207">
        <f t="shared" si="23"/>
        <v>0</v>
      </c>
      <c r="AO14" s="208">
        <f t="shared" si="23"/>
        <v>0</v>
      </c>
      <c r="AP14" s="206">
        <f t="shared" si="23"/>
        <v>0</v>
      </c>
      <c r="AQ14" s="207">
        <f t="shared" si="23"/>
        <v>0</v>
      </c>
      <c r="AR14" s="208">
        <f t="shared" si="23"/>
        <v>0</v>
      </c>
      <c r="AS14" s="206">
        <f t="shared" si="23"/>
        <v>0</v>
      </c>
      <c r="AT14" s="207">
        <f t="shared" si="23"/>
        <v>0</v>
      </c>
      <c r="AU14" s="208">
        <f t="shared" si="23"/>
        <v>0</v>
      </c>
      <c r="AV14" s="206">
        <f t="shared" si="23"/>
        <v>0</v>
      </c>
      <c r="AW14" s="207">
        <f t="shared" si="23"/>
        <v>0</v>
      </c>
      <c r="AX14" s="208">
        <f t="shared" si="23"/>
        <v>0</v>
      </c>
      <c r="AY14" s="206">
        <f t="shared" si="23"/>
        <v>0</v>
      </c>
      <c r="AZ14" s="207">
        <f t="shared" si="23"/>
        <v>0</v>
      </c>
      <c r="BA14" s="208">
        <f t="shared" si="23"/>
        <v>0</v>
      </c>
      <c r="BB14" s="206">
        <f t="shared" si="23"/>
        <v>0</v>
      </c>
      <c r="BC14" s="207">
        <f t="shared" si="23"/>
        <v>0</v>
      </c>
      <c r="BD14" s="208">
        <f t="shared" si="23"/>
        <v>0</v>
      </c>
      <c r="BE14" s="206">
        <f t="shared" si="23"/>
        <v>0</v>
      </c>
      <c r="BF14" s="207">
        <f t="shared" si="23"/>
        <v>0</v>
      </c>
      <c r="BG14" s="208">
        <f t="shared" si="23"/>
        <v>0</v>
      </c>
      <c r="BH14" s="241">
        <f t="shared" si="23"/>
        <v>58546980</v>
      </c>
      <c r="BI14" s="242">
        <f t="shared" si="23"/>
        <v>1115962</v>
      </c>
      <c r="BJ14" s="243">
        <f t="shared" si="23"/>
        <v>59662942</v>
      </c>
      <c r="BK14" s="241">
        <f t="shared" si="23"/>
        <v>69425066</v>
      </c>
      <c r="BL14" s="242">
        <f t="shared" si="23"/>
        <v>0</v>
      </c>
      <c r="BM14" s="243">
        <f t="shared" si="23"/>
        <v>69425066</v>
      </c>
      <c r="BN14" s="244">
        <f t="shared" si="23"/>
        <v>129088008</v>
      </c>
    </row>
    <row r="15" spans="1:67" s="72" customFormat="1" ht="79.5" customHeight="1" thickTop="1">
      <c r="A15" s="312">
        <v>4</v>
      </c>
      <c r="B15" s="314" t="s">
        <v>51</v>
      </c>
      <c r="C15" s="316" t="s">
        <v>18</v>
      </c>
      <c r="D15" s="64" t="s">
        <v>40</v>
      </c>
      <c r="E15" s="65" t="s">
        <v>49</v>
      </c>
      <c r="F15" s="66">
        <v>2822195</v>
      </c>
      <c r="G15" s="67">
        <v>334000</v>
      </c>
      <c r="H15" s="68">
        <f>G15+F15</f>
        <v>3156195</v>
      </c>
      <c r="I15" s="126"/>
      <c r="J15" s="70"/>
      <c r="K15" s="68">
        <v>0</v>
      </c>
      <c r="L15" s="66"/>
      <c r="M15" s="70"/>
      <c r="N15" s="68">
        <v>0</v>
      </c>
      <c r="O15" s="66"/>
      <c r="P15" s="70"/>
      <c r="Q15" s="68"/>
      <c r="R15" s="66"/>
      <c r="S15" s="67"/>
      <c r="T15" s="71">
        <f>R15+S15</f>
        <v>0</v>
      </c>
      <c r="U15" s="66">
        <v>478675</v>
      </c>
      <c r="V15" s="69">
        <v>0</v>
      </c>
      <c r="W15" s="68">
        <f>U15+V15</f>
        <v>478675</v>
      </c>
      <c r="X15" s="66">
        <v>2343520</v>
      </c>
      <c r="Y15" s="67">
        <v>334000</v>
      </c>
      <c r="Z15" s="71">
        <f>X15+Y15</f>
        <v>2677520</v>
      </c>
      <c r="AA15" s="66"/>
      <c r="AB15" s="69">
        <v>0</v>
      </c>
      <c r="AC15" s="68">
        <f>AA15+AB15</f>
        <v>0</v>
      </c>
      <c r="AD15" s="66"/>
      <c r="AE15" s="69">
        <v>0</v>
      </c>
      <c r="AF15" s="68">
        <f>AD15+AE15</f>
        <v>0</v>
      </c>
      <c r="AG15" s="66"/>
      <c r="AH15" s="69">
        <v>0</v>
      </c>
      <c r="AI15" s="68">
        <f>AG15+AH15</f>
        <v>0</v>
      </c>
      <c r="AJ15" s="66">
        <v>0</v>
      </c>
      <c r="AK15" s="69">
        <v>0</v>
      </c>
      <c r="AL15" s="68">
        <f>AJ15+AK15</f>
        <v>0</v>
      </c>
      <c r="AM15" s="66">
        <v>0</v>
      </c>
      <c r="AN15" s="69">
        <v>0</v>
      </c>
      <c r="AO15" s="127">
        <f>AM15+AN15</f>
        <v>0</v>
      </c>
      <c r="AP15" s="66">
        <v>0</v>
      </c>
      <c r="AQ15" s="70">
        <v>0</v>
      </c>
      <c r="AR15" s="68">
        <f>AP15+AQ15</f>
        <v>0</v>
      </c>
      <c r="AS15" s="126">
        <v>0</v>
      </c>
      <c r="AT15" s="70">
        <v>0</v>
      </c>
      <c r="AU15" s="68">
        <f>AS15+AT15</f>
        <v>0</v>
      </c>
      <c r="AV15" s="66">
        <v>0</v>
      </c>
      <c r="AW15" s="70">
        <v>0</v>
      </c>
      <c r="AX15" s="68">
        <f>AV15+AW15</f>
        <v>0</v>
      </c>
      <c r="AY15" s="66">
        <v>0</v>
      </c>
      <c r="AZ15" s="70">
        <v>0</v>
      </c>
      <c r="BA15" s="68">
        <f>AY15+AZ15</f>
        <v>0</v>
      </c>
      <c r="BB15" s="66">
        <v>0</v>
      </c>
      <c r="BC15" s="70">
        <v>0</v>
      </c>
      <c r="BD15" s="68">
        <f>BB15+BC15</f>
        <v>0</v>
      </c>
      <c r="BE15" s="66">
        <v>0</v>
      </c>
      <c r="BF15" s="70">
        <v>0</v>
      </c>
      <c r="BG15" s="68">
        <f>BE15+BF15</f>
        <v>0</v>
      </c>
      <c r="BH15" s="128">
        <f t="shared" ref="BH15:BJ15" si="24">I15+L15+O15+R15+U15+X15+AA15+AD15+AG15+AJ15+AM15</f>
        <v>2822195</v>
      </c>
      <c r="BI15" s="129">
        <f t="shared" si="24"/>
        <v>334000</v>
      </c>
      <c r="BJ15" s="68">
        <f t="shared" si="24"/>
        <v>3156195</v>
      </c>
      <c r="BK15" s="66">
        <v>0</v>
      </c>
      <c r="BL15" s="70">
        <v>0</v>
      </c>
      <c r="BM15" s="68">
        <f>BL15+BK15</f>
        <v>0</v>
      </c>
      <c r="BN15" s="216">
        <f>BM15+BJ15</f>
        <v>3156195</v>
      </c>
    </row>
    <row r="16" spans="1:67" s="72" customFormat="1" ht="107.25" customHeight="1" thickBot="1">
      <c r="A16" s="313"/>
      <c r="B16" s="315"/>
      <c r="C16" s="317"/>
      <c r="D16" s="289" t="s">
        <v>26</v>
      </c>
      <c r="E16" s="318"/>
      <c r="F16" s="73">
        <f>F15</f>
        <v>2822195</v>
      </c>
      <c r="G16" s="74">
        <f t="shared" ref="G16:BN16" si="25">G15</f>
        <v>334000</v>
      </c>
      <c r="H16" s="75">
        <f t="shared" si="25"/>
        <v>3156195</v>
      </c>
      <c r="I16" s="130">
        <f t="shared" si="25"/>
        <v>0</v>
      </c>
      <c r="J16" s="73">
        <f t="shared" si="25"/>
        <v>0</v>
      </c>
      <c r="K16" s="73">
        <f t="shared" si="25"/>
        <v>0</v>
      </c>
      <c r="L16" s="73">
        <f t="shared" si="25"/>
        <v>0</v>
      </c>
      <c r="M16" s="73">
        <f t="shared" si="25"/>
        <v>0</v>
      </c>
      <c r="N16" s="73">
        <f t="shared" si="25"/>
        <v>0</v>
      </c>
      <c r="O16" s="73">
        <f t="shared" si="25"/>
        <v>0</v>
      </c>
      <c r="P16" s="73">
        <f t="shared" si="25"/>
        <v>0</v>
      </c>
      <c r="Q16" s="73">
        <f t="shared" si="25"/>
        <v>0</v>
      </c>
      <c r="R16" s="73">
        <f t="shared" si="25"/>
        <v>0</v>
      </c>
      <c r="S16" s="73">
        <f t="shared" si="25"/>
        <v>0</v>
      </c>
      <c r="T16" s="131">
        <f t="shared" si="25"/>
        <v>0</v>
      </c>
      <c r="U16" s="73">
        <f t="shared" si="25"/>
        <v>478675</v>
      </c>
      <c r="V16" s="74">
        <f t="shared" si="25"/>
        <v>0</v>
      </c>
      <c r="W16" s="75">
        <f t="shared" si="25"/>
        <v>478675</v>
      </c>
      <c r="X16" s="73">
        <f t="shared" si="25"/>
        <v>2343520</v>
      </c>
      <c r="Y16" s="74">
        <f t="shared" si="25"/>
        <v>334000</v>
      </c>
      <c r="Z16" s="76">
        <f t="shared" si="25"/>
        <v>2677520</v>
      </c>
      <c r="AA16" s="73">
        <f t="shared" si="25"/>
        <v>0</v>
      </c>
      <c r="AB16" s="74">
        <f t="shared" si="25"/>
        <v>0</v>
      </c>
      <c r="AC16" s="75">
        <f t="shared" si="25"/>
        <v>0</v>
      </c>
      <c r="AD16" s="73">
        <f t="shared" si="25"/>
        <v>0</v>
      </c>
      <c r="AE16" s="74">
        <f t="shared" si="25"/>
        <v>0</v>
      </c>
      <c r="AF16" s="75">
        <f t="shared" si="25"/>
        <v>0</v>
      </c>
      <c r="AG16" s="73">
        <f t="shared" si="25"/>
        <v>0</v>
      </c>
      <c r="AH16" s="74">
        <f t="shared" si="25"/>
        <v>0</v>
      </c>
      <c r="AI16" s="75">
        <f t="shared" si="25"/>
        <v>0</v>
      </c>
      <c r="AJ16" s="73">
        <f t="shared" si="25"/>
        <v>0</v>
      </c>
      <c r="AK16" s="74">
        <f t="shared" si="25"/>
        <v>0</v>
      </c>
      <c r="AL16" s="75">
        <f t="shared" si="25"/>
        <v>0</v>
      </c>
      <c r="AM16" s="73">
        <f t="shared" si="25"/>
        <v>0</v>
      </c>
      <c r="AN16" s="74">
        <f t="shared" si="25"/>
        <v>0</v>
      </c>
      <c r="AO16" s="75">
        <f t="shared" si="25"/>
        <v>0</v>
      </c>
      <c r="AP16" s="73">
        <f t="shared" si="25"/>
        <v>0</v>
      </c>
      <c r="AQ16" s="74">
        <f t="shared" si="25"/>
        <v>0</v>
      </c>
      <c r="AR16" s="75">
        <f t="shared" si="25"/>
        <v>0</v>
      </c>
      <c r="AS16" s="130">
        <f t="shared" si="25"/>
        <v>0</v>
      </c>
      <c r="AT16" s="73">
        <f t="shared" si="25"/>
        <v>0</v>
      </c>
      <c r="AU16" s="73">
        <f t="shared" si="25"/>
        <v>0</v>
      </c>
      <c r="AV16" s="73">
        <f t="shared" si="25"/>
        <v>0</v>
      </c>
      <c r="AW16" s="73">
        <f t="shared" si="25"/>
        <v>0</v>
      </c>
      <c r="AX16" s="73">
        <f t="shared" si="25"/>
        <v>0</v>
      </c>
      <c r="AY16" s="73">
        <f t="shared" si="25"/>
        <v>0</v>
      </c>
      <c r="AZ16" s="73">
        <f t="shared" si="25"/>
        <v>0</v>
      </c>
      <c r="BA16" s="73">
        <f t="shared" si="25"/>
        <v>0</v>
      </c>
      <c r="BB16" s="73">
        <f t="shared" si="25"/>
        <v>0</v>
      </c>
      <c r="BC16" s="73">
        <f t="shared" si="25"/>
        <v>0</v>
      </c>
      <c r="BD16" s="73">
        <f t="shared" si="25"/>
        <v>0</v>
      </c>
      <c r="BE16" s="73">
        <f t="shared" si="25"/>
        <v>0</v>
      </c>
      <c r="BF16" s="73">
        <f t="shared" si="25"/>
        <v>0</v>
      </c>
      <c r="BG16" s="73">
        <f t="shared" si="25"/>
        <v>0</v>
      </c>
      <c r="BH16" s="131">
        <f t="shared" si="25"/>
        <v>2822195</v>
      </c>
      <c r="BI16" s="74">
        <f t="shared" si="25"/>
        <v>334000</v>
      </c>
      <c r="BJ16" s="77">
        <f t="shared" si="25"/>
        <v>3156195</v>
      </c>
      <c r="BK16" s="131">
        <f t="shared" si="25"/>
        <v>0</v>
      </c>
      <c r="BL16" s="74">
        <f t="shared" si="25"/>
        <v>0</v>
      </c>
      <c r="BM16" s="130">
        <f t="shared" si="25"/>
        <v>0</v>
      </c>
      <c r="BN16" s="217">
        <f t="shared" si="25"/>
        <v>3156195</v>
      </c>
    </row>
    <row r="17" spans="1:67" s="107" customFormat="1" ht="45" customHeight="1" thickTop="1">
      <c r="A17" s="291">
        <v>5</v>
      </c>
      <c r="B17" s="293" t="s">
        <v>52</v>
      </c>
      <c r="C17" s="295" t="s">
        <v>2</v>
      </c>
      <c r="D17" s="132" t="s">
        <v>45</v>
      </c>
      <c r="E17" s="133" t="s">
        <v>49</v>
      </c>
      <c r="F17" s="102">
        <v>11395870</v>
      </c>
      <c r="G17" s="105">
        <v>393982</v>
      </c>
      <c r="H17" s="104">
        <f>G17+F17</f>
        <v>11789852</v>
      </c>
      <c r="I17" s="102"/>
      <c r="J17" s="105"/>
      <c r="K17" s="104">
        <f>J17+I17</f>
        <v>0</v>
      </c>
      <c r="L17" s="102">
        <v>0</v>
      </c>
      <c r="M17" s="103">
        <v>0</v>
      </c>
      <c r="N17" s="104">
        <f>M17+L17</f>
        <v>0</v>
      </c>
      <c r="O17" s="103"/>
      <c r="P17" s="103"/>
      <c r="Q17" s="104"/>
      <c r="R17" s="102"/>
      <c r="S17" s="105"/>
      <c r="T17" s="104">
        <f>R17+S17</f>
        <v>0</v>
      </c>
      <c r="U17" s="102">
        <v>3224773</v>
      </c>
      <c r="V17" s="105">
        <v>393982</v>
      </c>
      <c r="W17" s="104">
        <f>U17+V17</f>
        <v>3618755</v>
      </c>
      <c r="X17" s="102">
        <v>1135726</v>
      </c>
      <c r="Y17" s="105">
        <v>0</v>
      </c>
      <c r="Z17" s="104">
        <f>X17+Y17</f>
        <v>1135726</v>
      </c>
      <c r="AA17" s="102">
        <v>0</v>
      </c>
      <c r="AB17" s="105">
        <v>0</v>
      </c>
      <c r="AC17" s="104">
        <f>AA17+AB17</f>
        <v>0</v>
      </c>
      <c r="AD17" s="102">
        <v>0</v>
      </c>
      <c r="AE17" s="105">
        <v>0</v>
      </c>
      <c r="AF17" s="104">
        <f>AD17+AE17</f>
        <v>0</v>
      </c>
      <c r="AG17" s="102">
        <v>0</v>
      </c>
      <c r="AH17" s="105">
        <v>0</v>
      </c>
      <c r="AI17" s="104">
        <f>AG17+AH17</f>
        <v>0</v>
      </c>
      <c r="AJ17" s="102">
        <v>0</v>
      </c>
      <c r="AK17" s="105">
        <v>0</v>
      </c>
      <c r="AL17" s="104">
        <f>AJ17+AK17</f>
        <v>0</v>
      </c>
      <c r="AM17" s="102"/>
      <c r="AN17" s="134"/>
      <c r="AO17" s="135"/>
      <c r="AP17" s="102"/>
      <c r="AQ17" s="134"/>
      <c r="AR17" s="135"/>
      <c r="AS17" s="102"/>
      <c r="AT17" s="134"/>
      <c r="AU17" s="135"/>
      <c r="AV17" s="102"/>
      <c r="AW17" s="134"/>
      <c r="AX17" s="135"/>
      <c r="AY17" s="102"/>
      <c r="AZ17" s="134"/>
      <c r="BA17" s="135"/>
      <c r="BB17" s="102"/>
      <c r="BC17" s="134"/>
      <c r="BD17" s="135"/>
      <c r="BE17" s="102"/>
      <c r="BF17" s="134"/>
      <c r="BG17" s="135"/>
      <c r="BH17" s="106">
        <f t="shared" ref="BH17:BJ17" si="26">I17+L17+O17+R17+U17+X17+AA17+AD17+AG17+AJ17+AM17</f>
        <v>4360499</v>
      </c>
      <c r="BI17" s="136">
        <f t="shared" si="26"/>
        <v>393982</v>
      </c>
      <c r="BJ17" s="104">
        <f t="shared" si="26"/>
        <v>4754481</v>
      </c>
      <c r="BK17" s="102">
        <v>7035371</v>
      </c>
      <c r="BL17" s="105"/>
      <c r="BM17" s="104">
        <f>BL17+BK17</f>
        <v>7035371</v>
      </c>
      <c r="BN17" s="214">
        <f>BM17+BJ17</f>
        <v>11789852</v>
      </c>
    </row>
    <row r="18" spans="1:67" s="107" customFormat="1" ht="45" customHeight="1" thickBot="1">
      <c r="A18" s="292"/>
      <c r="B18" s="294"/>
      <c r="C18" s="296"/>
      <c r="D18" s="297" t="s">
        <v>26</v>
      </c>
      <c r="E18" s="298"/>
      <c r="F18" s="137">
        <f>F17</f>
        <v>11395870</v>
      </c>
      <c r="G18" s="138">
        <f t="shared" ref="G18:BN18" si="27">G17</f>
        <v>393982</v>
      </c>
      <c r="H18" s="139">
        <f t="shared" si="27"/>
        <v>11789852</v>
      </c>
      <c r="I18" s="137">
        <f t="shared" si="27"/>
        <v>0</v>
      </c>
      <c r="J18" s="138">
        <f t="shared" si="27"/>
        <v>0</v>
      </c>
      <c r="K18" s="139">
        <f t="shared" si="27"/>
        <v>0</v>
      </c>
      <c r="L18" s="137">
        <f t="shared" si="27"/>
        <v>0</v>
      </c>
      <c r="M18" s="138">
        <f t="shared" si="27"/>
        <v>0</v>
      </c>
      <c r="N18" s="139">
        <f t="shared" si="27"/>
        <v>0</v>
      </c>
      <c r="O18" s="137">
        <f t="shared" si="27"/>
        <v>0</v>
      </c>
      <c r="P18" s="138">
        <f t="shared" si="27"/>
        <v>0</v>
      </c>
      <c r="Q18" s="139">
        <f t="shared" si="27"/>
        <v>0</v>
      </c>
      <c r="R18" s="137">
        <f t="shared" si="27"/>
        <v>0</v>
      </c>
      <c r="S18" s="138">
        <f t="shared" si="27"/>
        <v>0</v>
      </c>
      <c r="T18" s="139">
        <f t="shared" si="27"/>
        <v>0</v>
      </c>
      <c r="U18" s="137">
        <f t="shared" si="27"/>
        <v>3224773</v>
      </c>
      <c r="V18" s="138">
        <f t="shared" si="27"/>
        <v>393982</v>
      </c>
      <c r="W18" s="139">
        <f t="shared" si="27"/>
        <v>3618755</v>
      </c>
      <c r="X18" s="137">
        <f t="shared" si="27"/>
        <v>1135726</v>
      </c>
      <c r="Y18" s="138">
        <f t="shared" si="27"/>
        <v>0</v>
      </c>
      <c r="Z18" s="139">
        <f t="shared" si="27"/>
        <v>1135726</v>
      </c>
      <c r="AA18" s="137">
        <f t="shared" si="27"/>
        <v>0</v>
      </c>
      <c r="AB18" s="138">
        <f t="shared" si="27"/>
        <v>0</v>
      </c>
      <c r="AC18" s="139">
        <f t="shared" si="27"/>
        <v>0</v>
      </c>
      <c r="AD18" s="137">
        <f t="shared" si="27"/>
        <v>0</v>
      </c>
      <c r="AE18" s="138">
        <f t="shared" si="27"/>
        <v>0</v>
      </c>
      <c r="AF18" s="139">
        <f t="shared" si="27"/>
        <v>0</v>
      </c>
      <c r="AG18" s="137">
        <f t="shared" si="27"/>
        <v>0</v>
      </c>
      <c r="AH18" s="138">
        <f t="shared" si="27"/>
        <v>0</v>
      </c>
      <c r="AI18" s="139">
        <f t="shared" si="27"/>
        <v>0</v>
      </c>
      <c r="AJ18" s="137">
        <f t="shared" si="27"/>
        <v>0</v>
      </c>
      <c r="AK18" s="138">
        <f t="shared" si="27"/>
        <v>0</v>
      </c>
      <c r="AL18" s="139">
        <f t="shared" si="27"/>
        <v>0</v>
      </c>
      <c r="AM18" s="137">
        <f t="shared" si="27"/>
        <v>0</v>
      </c>
      <c r="AN18" s="138">
        <f t="shared" si="27"/>
        <v>0</v>
      </c>
      <c r="AO18" s="139">
        <f t="shared" si="27"/>
        <v>0</v>
      </c>
      <c r="AP18" s="137">
        <f t="shared" si="27"/>
        <v>0</v>
      </c>
      <c r="AQ18" s="137">
        <f t="shared" si="27"/>
        <v>0</v>
      </c>
      <c r="AR18" s="140">
        <f t="shared" si="27"/>
        <v>0</v>
      </c>
      <c r="AS18" s="137">
        <f t="shared" si="27"/>
        <v>0</v>
      </c>
      <c r="AT18" s="137">
        <f t="shared" si="27"/>
        <v>0</v>
      </c>
      <c r="AU18" s="140">
        <f t="shared" si="27"/>
        <v>0</v>
      </c>
      <c r="AV18" s="137">
        <f t="shared" si="27"/>
        <v>0</v>
      </c>
      <c r="AW18" s="137">
        <f t="shared" si="27"/>
        <v>0</v>
      </c>
      <c r="AX18" s="140">
        <f t="shared" si="27"/>
        <v>0</v>
      </c>
      <c r="AY18" s="137">
        <f t="shared" si="27"/>
        <v>0</v>
      </c>
      <c r="AZ18" s="137">
        <f t="shared" si="27"/>
        <v>0</v>
      </c>
      <c r="BA18" s="140">
        <f t="shared" si="27"/>
        <v>0</v>
      </c>
      <c r="BB18" s="137">
        <f t="shared" si="27"/>
        <v>0</v>
      </c>
      <c r="BC18" s="137">
        <f t="shared" si="27"/>
        <v>0</v>
      </c>
      <c r="BD18" s="140">
        <f t="shared" si="27"/>
        <v>0</v>
      </c>
      <c r="BE18" s="137">
        <f t="shared" si="27"/>
        <v>0</v>
      </c>
      <c r="BF18" s="137">
        <f t="shared" si="27"/>
        <v>0</v>
      </c>
      <c r="BG18" s="140">
        <f t="shared" si="27"/>
        <v>0</v>
      </c>
      <c r="BH18" s="137">
        <f t="shared" si="27"/>
        <v>4360499</v>
      </c>
      <c r="BI18" s="138">
        <f t="shared" si="27"/>
        <v>393982</v>
      </c>
      <c r="BJ18" s="139">
        <f t="shared" si="27"/>
        <v>4754481</v>
      </c>
      <c r="BK18" s="137">
        <f t="shared" si="27"/>
        <v>7035371</v>
      </c>
      <c r="BL18" s="138">
        <f t="shared" si="27"/>
        <v>0</v>
      </c>
      <c r="BM18" s="139">
        <f t="shared" si="27"/>
        <v>7035371</v>
      </c>
      <c r="BN18" s="160">
        <f t="shared" si="27"/>
        <v>11789852</v>
      </c>
    </row>
    <row r="19" spans="1:67" s="107" customFormat="1" ht="45" customHeight="1" thickTop="1">
      <c r="A19" s="299">
        <v>6</v>
      </c>
      <c r="B19" s="300" t="s">
        <v>52</v>
      </c>
      <c r="C19" s="301" t="s">
        <v>3</v>
      </c>
      <c r="D19" s="288" t="s">
        <v>45</v>
      </c>
      <c r="E19" s="141" t="s">
        <v>41</v>
      </c>
      <c r="F19" s="142">
        <v>13000760</v>
      </c>
      <c r="G19" s="143">
        <v>0</v>
      </c>
      <c r="H19" s="144">
        <f>G19+F19</f>
        <v>13000760</v>
      </c>
      <c r="I19" s="142"/>
      <c r="J19" s="143"/>
      <c r="K19" s="144">
        <f>J19+I19</f>
        <v>0</v>
      </c>
      <c r="L19" s="142">
        <v>0</v>
      </c>
      <c r="M19" s="145">
        <v>0</v>
      </c>
      <c r="N19" s="144">
        <f>M19+L19</f>
        <v>0</v>
      </c>
      <c r="O19" s="145"/>
      <c r="P19" s="145"/>
      <c r="Q19" s="144"/>
      <c r="R19" s="142"/>
      <c r="S19" s="143"/>
      <c r="T19" s="144">
        <f>R19+S19</f>
        <v>0</v>
      </c>
      <c r="U19" s="142">
        <v>0</v>
      </c>
      <c r="V19" s="143">
        <v>0</v>
      </c>
      <c r="W19" s="144">
        <f>U19+V19</f>
        <v>0</v>
      </c>
      <c r="X19" s="142">
        <v>0</v>
      </c>
      <c r="Y19" s="143">
        <v>0</v>
      </c>
      <c r="Z19" s="144">
        <f>X19+Y19</f>
        <v>0</v>
      </c>
      <c r="AA19" s="142">
        <v>0</v>
      </c>
      <c r="AB19" s="143">
        <v>0</v>
      </c>
      <c r="AC19" s="144">
        <f>AA19+AB19</f>
        <v>0</v>
      </c>
      <c r="AD19" s="142">
        <v>0</v>
      </c>
      <c r="AE19" s="143">
        <v>0</v>
      </c>
      <c r="AF19" s="144">
        <f>AD19+AE19</f>
        <v>0</v>
      </c>
      <c r="AG19" s="142">
        <v>0</v>
      </c>
      <c r="AH19" s="143">
        <v>0</v>
      </c>
      <c r="AI19" s="144">
        <f>AG19+AH19</f>
        <v>0</v>
      </c>
      <c r="AJ19" s="142">
        <v>0</v>
      </c>
      <c r="AK19" s="143">
        <v>0</v>
      </c>
      <c r="AL19" s="144">
        <f>AJ19+AK19</f>
        <v>0</v>
      </c>
      <c r="AM19" s="142"/>
      <c r="AN19" s="146"/>
      <c r="AO19" s="147"/>
      <c r="AP19" s="142"/>
      <c r="AQ19" s="146"/>
      <c r="AR19" s="147"/>
      <c r="AS19" s="142"/>
      <c r="AT19" s="146"/>
      <c r="AU19" s="147"/>
      <c r="AV19" s="142"/>
      <c r="AW19" s="146"/>
      <c r="AX19" s="147"/>
      <c r="AY19" s="142"/>
      <c r="AZ19" s="146"/>
      <c r="BA19" s="147"/>
      <c r="BB19" s="142"/>
      <c r="BC19" s="146"/>
      <c r="BD19" s="147"/>
      <c r="BE19" s="142"/>
      <c r="BF19" s="146"/>
      <c r="BG19" s="147"/>
      <c r="BH19" s="148">
        <f t="shared" ref="BH19:BJ20" si="28">I19+L19+O19+R19+U19+X19+AA19+AD19+AG19+AJ19+AM19</f>
        <v>0</v>
      </c>
      <c r="BI19" s="149">
        <f t="shared" si="28"/>
        <v>0</v>
      </c>
      <c r="BJ19" s="144">
        <f t="shared" si="28"/>
        <v>0</v>
      </c>
      <c r="BK19" s="142">
        <v>13000760</v>
      </c>
      <c r="BL19" s="143"/>
      <c r="BM19" s="144">
        <f>BL19+BK19</f>
        <v>13000760</v>
      </c>
      <c r="BN19" s="150">
        <f>BM19+BJ19</f>
        <v>13000760</v>
      </c>
    </row>
    <row r="20" spans="1:67" ht="45" customHeight="1">
      <c r="A20" s="292"/>
      <c r="B20" s="294"/>
      <c r="C20" s="296"/>
      <c r="D20" s="277"/>
      <c r="E20" s="201" t="s">
        <v>49</v>
      </c>
      <c r="F20" s="151">
        <v>69645919</v>
      </c>
      <c r="G20" s="152">
        <v>-393982</v>
      </c>
      <c r="H20" s="153">
        <f>G20+F20</f>
        <v>69251937</v>
      </c>
      <c r="I20" s="151"/>
      <c r="J20" s="154"/>
      <c r="K20" s="153">
        <f>J20+I20</f>
        <v>0</v>
      </c>
      <c r="L20" s="151">
        <v>0</v>
      </c>
      <c r="M20" s="152">
        <v>0</v>
      </c>
      <c r="N20" s="153">
        <f>M20+L20</f>
        <v>0</v>
      </c>
      <c r="O20" s="155"/>
      <c r="P20" s="155"/>
      <c r="Q20" s="153"/>
      <c r="R20" s="156"/>
      <c r="S20" s="155"/>
      <c r="T20" s="153">
        <f>R20+S20</f>
        <v>0</v>
      </c>
      <c r="U20" s="156">
        <v>6135339</v>
      </c>
      <c r="V20" s="157">
        <f>-393982</f>
        <v>-393982</v>
      </c>
      <c r="W20" s="153">
        <f>U20+V20</f>
        <v>5741357</v>
      </c>
      <c r="X20" s="156">
        <v>11191126</v>
      </c>
      <c r="Y20" s="157">
        <v>0</v>
      </c>
      <c r="Z20" s="153">
        <f>X20+Y20</f>
        <v>11191126</v>
      </c>
      <c r="AA20" s="156">
        <v>0</v>
      </c>
      <c r="AB20" s="157">
        <v>0</v>
      </c>
      <c r="AC20" s="153">
        <f>AA20+AB20</f>
        <v>0</v>
      </c>
      <c r="AD20" s="156">
        <v>0</v>
      </c>
      <c r="AE20" s="157">
        <v>0</v>
      </c>
      <c r="AF20" s="153">
        <f>AD20+AE20</f>
        <v>0</v>
      </c>
      <c r="AG20" s="156">
        <v>0</v>
      </c>
      <c r="AH20" s="157">
        <v>0</v>
      </c>
      <c r="AI20" s="153">
        <f>AG20+AH20</f>
        <v>0</v>
      </c>
      <c r="AJ20" s="156">
        <v>0</v>
      </c>
      <c r="AK20" s="157">
        <v>0</v>
      </c>
      <c r="AL20" s="153">
        <f>AJ20+AK20</f>
        <v>0</v>
      </c>
      <c r="AM20" s="156"/>
      <c r="AN20" s="155"/>
      <c r="AO20" s="153">
        <f>AM20+AN20</f>
        <v>0</v>
      </c>
      <c r="AP20" s="156"/>
      <c r="AQ20" s="155"/>
      <c r="AR20" s="158"/>
      <c r="AS20" s="156"/>
      <c r="AT20" s="155"/>
      <c r="AU20" s="158"/>
      <c r="AV20" s="156"/>
      <c r="AW20" s="155"/>
      <c r="AX20" s="158"/>
      <c r="AY20" s="156"/>
      <c r="AZ20" s="155"/>
      <c r="BA20" s="158"/>
      <c r="BB20" s="156"/>
      <c r="BC20" s="155"/>
      <c r="BD20" s="158"/>
      <c r="BE20" s="156"/>
      <c r="BF20" s="155"/>
      <c r="BG20" s="158"/>
      <c r="BH20" s="151">
        <f t="shared" si="28"/>
        <v>17326465</v>
      </c>
      <c r="BI20" s="152">
        <f t="shared" si="28"/>
        <v>-393982</v>
      </c>
      <c r="BJ20" s="153">
        <f t="shared" si="28"/>
        <v>16932483</v>
      </c>
      <c r="BK20" s="151">
        <v>52319454</v>
      </c>
      <c r="BL20" s="154"/>
      <c r="BM20" s="153">
        <f>BL20+BK20</f>
        <v>52319454</v>
      </c>
      <c r="BN20" s="159">
        <f>BM20+BJ20</f>
        <v>69251937</v>
      </c>
      <c r="BO20" s="41"/>
    </row>
    <row r="21" spans="1:67" s="107" customFormat="1" ht="45" customHeight="1" thickBot="1">
      <c r="A21" s="292"/>
      <c r="B21" s="294"/>
      <c r="C21" s="296"/>
      <c r="D21" s="297" t="s">
        <v>26</v>
      </c>
      <c r="E21" s="298"/>
      <c r="F21" s="137">
        <f t="shared" ref="F21:N21" si="29">F20+F19</f>
        <v>82646679</v>
      </c>
      <c r="G21" s="138">
        <f t="shared" si="29"/>
        <v>-393982</v>
      </c>
      <c r="H21" s="139">
        <f t="shared" si="29"/>
        <v>82252697</v>
      </c>
      <c r="I21" s="137">
        <f t="shared" si="29"/>
        <v>0</v>
      </c>
      <c r="J21" s="138">
        <f t="shared" si="29"/>
        <v>0</v>
      </c>
      <c r="K21" s="139">
        <f t="shared" si="29"/>
        <v>0</v>
      </c>
      <c r="L21" s="137">
        <f t="shared" si="29"/>
        <v>0</v>
      </c>
      <c r="M21" s="138">
        <f t="shared" si="29"/>
        <v>0</v>
      </c>
      <c r="N21" s="139">
        <f t="shared" si="29"/>
        <v>0</v>
      </c>
      <c r="O21" s="137"/>
      <c r="P21" s="138"/>
      <c r="Q21" s="139"/>
      <c r="R21" s="137">
        <f t="shared" ref="R21:BN21" si="30">R20+R19</f>
        <v>0</v>
      </c>
      <c r="S21" s="138">
        <f t="shared" si="30"/>
        <v>0</v>
      </c>
      <c r="T21" s="139">
        <f t="shared" si="30"/>
        <v>0</v>
      </c>
      <c r="U21" s="137">
        <f t="shared" si="30"/>
        <v>6135339</v>
      </c>
      <c r="V21" s="138">
        <f t="shared" si="30"/>
        <v>-393982</v>
      </c>
      <c r="W21" s="139">
        <f t="shared" si="30"/>
        <v>5741357</v>
      </c>
      <c r="X21" s="137">
        <f t="shared" si="30"/>
        <v>11191126</v>
      </c>
      <c r="Y21" s="138">
        <f t="shared" si="30"/>
        <v>0</v>
      </c>
      <c r="Z21" s="139">
        <f t="shared" si="30"/>
        <v>11191126</v>
      </c>
      <c r="AA21" s="137">
        <f t="shared" si="30"/>
        <v>0</v>
      </c>
      <c r="AB21" s="138">
        <f t="shared" si="30"/>
        <v>0</v>
      </c>
      <c r="AC21" s="139">
        <f t="shared" si="30"/>
        <v>0</v>
      </c>
      <c r="AD21" s="137">
        <f t="shared" si="30"/>
        <v>0</v>
      </c>
      <c r="AE21" s="138">
        <f t="shared" si="30"/>
        <v>0</v>
      </c>
      <c r="AF21" s="139">
        <f t="shared" si="30"/>
        <v>0</v>
      </c>
      <c r="AG21" s="137">
        <f t="shared" si="30"/>
        <v>0</v>
      </c>
      <c r="AH21" s="138">
        <f t="shared" si="30"/>
        <v>0</v>
      </c>
      <c r="AI21" s="139">
        <f t="shared" si="30"/>
        <v>0</v>
      </c>
      <c r="AJ21" s="137">
        <f t="shared" si="30"/>
        <v>0</v>
      </c>
      <c r="AK21" s="138">
        <f t="shared" si="30"/>
        <v>0</v>
      </c>
      <c r="AL21" s="139">
        <f t="shared" si="30"/>
        <v>0</v>
      </c>
      <c r="AM21" s="137">
        <f t="shared" si="30"/>
        <v>0</v>
      </c>
      <c r="AN21" s="138">
        <f t="shared" si="30"/>
        <v>0</v>
      </c>
      <c r="AO21" s="139">
        <f t="shared" si="30"/>
        <v>0</v>
      </c>
      <c r="AP21" s="137">
        <f t="shared" si="30"/>
        <v>0</v>
      </c>
      <c r="AQ21" s="137">
        <f t="shared" si="30"/>
        <v>0</v>
      </c>
      <c r="AR21" s="140">
        <f t="shared" si="30"/>
        <v>0</v>
      </c>
      <c r="AS21" s="137">
        <f t="shared" si="30"/>
        <v>0</v>
      </c>
      <c r="AT21" s="137">
        <f t="shared" si="30"/>
        <v>0</v>
      </c>
      <c r="AU21" s="140">
        <f t="shared" si="30"/>
        <v>0</v>
      </c>
      <c r="AV21" s="137">
        <f t="shared" si="30"/>
        <v>0</v>
      </c>
      <c r="AW21" s="137">
        <f t="shared" si="30"/>
        <v>0</v>
      </c>
      <c r="AX21" s="140">
        <f t="shared" si="30"/>
        <v>0</v>
      </c>
      <c r="AY21" s="137">
        <f t="shared" si="30"/>
        <v>0</v>
      </c>
      <c r="AZ21" s="137">
        <f t="shared" si="30"/>
        <v>0</v>
      </c>
      <c r="BA21" s="140">
        <f t="shared" si="30"/>
        <v>0</v>
      </c>
      <c r="BB21" s="137">
        <f t="shared" si="30"/>
        <v>0</v>
      </c>
      <c r="BC21" s="137">
        <f t="shared" si="30"/>
        <v>0</v>
      </c>
      <c r="BD21" s="140">
        <f t="shared" si="30"/>
        <v>0</v>
      </c>
      <c r="BE21" s="137">
        <f t="shared" si="30"/>
        <v>0</v>
      </c>
      <c r="BF21" s="137">
        <f t="shared" si="30"/>
        <v>0</v>
      </c>
      <c r="BG21" s="140">
        <f t="shared" si="30"/>
        <v>0</v>
      </c>
      <c r="BH21" s="137">
        <f t="shared" si="30"/>
        <v>17326465</v>
      </c>
      <c r="BI21" s="138">
        <f t="shared" si="30"/>
        <v>-393982</v>
      </c>
      <c r="BJ21" s="139">
        <f t="shared" si="30"/>
        <v>16932483</v>
      </c>
      <c r="BK21" s="137">
        <f t="shared" si="30"/>
        <v>65320214</v>
      </c>
      <c r="BL21" s="138">
        <f t="shared" si="30"/>
        <v>0</v>
      </c>
      <c r="BM21" s="139">
        <f t="shared" si="30"/>
        <v>65320214</v>
      </c>
      <c r="BN21" s="160">
        <f t="shared" si="30"/>
        <v>82252697</v>
      </c>
    </row>
    <row r="22" spans="1:67" s="107" customFormat="1" ht="42.75" customHeight="1" thickTop="1">
      <c r="A22" s="245">
        <v>7</v>
      </c>
      <c r="B22" s="247" t="s">
        <v>62</v>
      </c>
      <c r="C22" s="249" t="s">
        <v>4</v>
      </c>
      <c r="D22" s="203" t="s">
        <v>40</v>
      </c>
      <c r="E22" s="204" t="s">
        <v>49</v>
      </c>
      <c r="F22" s="142">
        <v>847662</v>
      </c>
      <c r="G22" s="205">
        <v>-52538</v>
      </c>
      <c r="H22" s="144">
        <f>G22+F22</f>
        <v>795124</v>
      </c>
      <c r="I22" s="142"/>
      <c r="J22" s="143"/>
      <c r="K22" s="144">
        <f>J22+I22</f>
        <v>0</v>
      </c>
      <c r="L22" s="142">
        <v>0</v>
      </c>
      <c r="M22" s="145">
        <v>0</v>
      </c>
      <c r="N22" s="144">
        <f>M22+L22</f>
        <v>0</v>
      </c>
      <c r="O22" s="145"/>
      <c r="P22" s="145"/>
      <c r="Q22" s="144"/>
      <c r="R22" s="142"/>
      <c r="S22" s="205"/>
      <c r="T22" s="144">
        <f>R22+S22</f>
        <v>0</v>
      </c>
      <c r="U22" s="142">
        <v>843862</v>
      </c>
      <c r="V22" s="205">
        <v>-52538</v>
      </c>
      <c r="W22" s="144">
        <f>U22+V22</f>
        <v>791324</v>
      </c>
      <c r="X22" s="66">
        <v>0</v>
      </c>
      <c r="Y22" s="69">
        <v>0</v>
      </c>
      <c r="Z22" s="161">
        <f>X22+Y22</f>
        <v>0</v>
      </c>
      <c r="AA22" s="66">
        <v>0</v>
      </c>
      <c r="AB22" s="69">
        <v>0</v>
      </c>
      <c r="AC22" s="161">
        <f>AA22+AB22</f>
        <v>0</v>
      </c>
      <c r="AD22" s="66">
        <v>0</v>
      </c>
      <c r="AE22" s="69">
        <v>0</v>
      </c>
      <c r="AF22" s="161">
        <f>AD22+AE22</f>
        <v>0</v>
      </c>
      <c r="AG22" s="66">
        <v>0</v>
      </c>
      <c r="AH22" s="69">
        <v>0</v>
      </c>
      <c r="AI22" s="161">
        <f>AG22+AH22</f>
        <v>0</v>
      </c>
      <c r="AJ22" s="66">
        <v>0</v>
      </c>
      <c r="AK22" s="69">
        <v>0</v>
      </c>
      <c r="AL22" s="161">
        <f>AJ22+AK22</f>
        <v>0</v>
      </c>
      <c r="AM22" s="66">
        <v>0</v>
      </c>
      <c r="AN22" s="162">
        <v>0</v>
      </c>
      <c r="AO22" s="163">
        <f>AM22+AN22</f>
        <v>0</v>
      </c>
      <c r="AP22" s="66">
        <v>0</v>
      </c>
      <c r="AQ22" s="70">
        <v>0</v>
      </c>
      <c r="AR22" s="161">
        <f>AP22+AQ22</f>
        <v>0</v>
      </c>
      <c r="AS22" s="66">
        <v>0</v>
      </c>
      <c r="AT22" s="70">
        <v>0</v>
      </c>
      <c r="AU22" s="161">
        <f>AS22+AT22</f>
        <v>0</v>
      </c>
      <c r="AV22" s="66">
        <v>0</v>
      </c>
      <c r="AW22" s="70">
        <v>0</v>
      </c>
      <c r="AX22" s="161">
        <f>AV22+AW22</f>
        <v>0</v>
      </c>
      <c r="AY22" s="66">
        <v>0</v>
      </c>
      <c r="AZ22" s="70">
        <v>0</v>
      </c>
      <c r="BA22" s="161">
        <f>AY22+AZ22</f>
        <v>0</v>
      </c>
      <c r="BB22" s="66">
        <v>0</v>
      </c>
      <c r="BC22" s="70">
        <v>0</v>
      </c>
      <c r="BD22" s="161">
        <f>BB22+BC22</f>
        <v>0</v>
      </c>
      <c r="BE22" s="66">
        <v>0</v>
      </c>
      <c r="BF22" s="70">
        <v>0</v>
      </c>
      <c r="BG22" s="161">
        <f>BE22+BF22</f>
        <v>0</v>
      </c>
      <c r="BH22" s="164">
        <f t="shared" ref="BH22" si="31">I22+L22+O22+R22+U22+X22+AA22+AD22+AG22+AJ22+AM22</f>
        <v>843862</v>
      </c>
      <c r="BI22" s="165">
        <f t="shared" ref="BI22" si="32">J22+M22+P22+S22+V22+Y22+AB22+AE22+AH22+AK22+AN22</f>
        <v>-52538</v>
      </c>
      <c r="BJ22" s="161">
        <f t="shared" ref="BJ22" si="33">K22+N22+Q22+T22+W22+Z22+AC22+AF22+AI22+AL22+AO22</f>
        <v>791324</v>
      </c>
      <c r="BK22" s="66">
        <v>3800</v>
      </c>
      <c r="BL22" s="70">
        <v>0</v>
      </c>
      <c r="BM22" s="161">
        <f>BL22+BK22</f>
        <v>3800</v>
      </c>
      <c r="BN22" s="218">
        <f>BM22+BJ22</f>
        <v>795124</v>
      </c>
    </row>
    <row r="23" spans="1:67" s="107" customFormat="1" ht="55.5" customHeight="1" thickBot="1">
      <c r="A23" s="246"/>
      <c r="B23" s="248"/>
      <c r="C23" s="250"/>
      <c r="D23" s="251" t="s">
        <v>26</v>
      </c>
      <c r="E23" s="252"/>
      <c r="F23" s="131">
        <f>F22</f>
        <v>847662</v>
      </c>
      <c r="G23" s="74">
        <f t="shared" ref="G23:BG23" si="34">G22</f>
        <v>-52538</v>
      </c>
      <c r="H23" s="130">
        <f t="shared" si="34"/>
        <v>795124</v>
      </c>
      <c r="I23" s="73">
        <f t="shared" si="34"/>
        <v>0</v>
      </c>
      <c r="J23" s="73">
        <f t="shared" si="34"/>
        <v>0</v>
      </c>
      <c r="K23" s="73">
        <f t="shared" si="34"/>
        <v>0</v>
      </c>
      <c r="L23" s="73">
        <f t="shared" si="34"/>
        <v>0</v>
      </c>
      <c r="M23" s="73">
        <f t="shared" si="34"/>
        <v>0</v>
      </c>
      <c r="N23" s="73">
        <f t="shared" si="34"/>
        <v>0</v>
      </c>
      <c r="O23" s="73">
        <f t="shared" si="34"/>
        <v>0</v>
      </c>
      <c r="P23" s="73">
        <f t="shared" si="34"/>
        <v>0</v>
      </c>
      <c r="Q23" s="73">
        <f t="shared" si="34"/>
        <v>0</v>
      </c>
      <c r="R23" s="73">
        <f t="shared" si="34"/>
        <v>0</v>
      </c>
      <c r="S23" s="73">
        <f t="shared" si="34"/>
        <v>0</v>
      </c>
      <c r="T23" s="73">
        <f t="shared" si="34"/>
        <v>0</v>
      </c>
      <c r="U23" s="206">
        <f t="shared" si="34"/>
        <v>843862</v>
      </c>
      <c r="V23" s="207">
        <f t="shared" si="34"/>
        <v>-52538</v>
      </c>
      <c r="W23" s="208">
        <f t="shared" si="34"/>
        <v>791324</v>
      </c>
      <c r="X23" s="137">
        <f t="shared" si="34"/>
        <v>0</v>
      </c>
      <c r="Y23" s="138">
        <f t="shared" si="34"/>
        <v>0</v>
      </c>
      <c r="Z23" s="139">
        <f t="shared" si="34"/>
        <v>0</v>
      </c>
      <c r="AA23" s="137">
        <f t="shared" si="34"/>
        <v>0</v>
      </c>
      <c r="AB23" s="138">
        <f t="shared" si="34"/>
        <v>0</v>
      </c>
      <c r="AC23" s="139">
        <f t="shared" si="34"/>
        <v>0</v>
      </c>
      <c r="AD23" s="137">
        <f t="shared" si="34"/>
        <v>0</v>
      </c>
      <c r="AE23" s="138">
        <f t="shared" si="34"/>
        <v>0</v>
      </c>
      <c r="AF23" s="139">
        <f t="shared" si="34"/>
        <v>0</v>
      </c>
      <c r="AG23" s="137">
        <f t="shared" si="34"/>
        <v>0</v>
      </c>
      <c r="AH23" s="138">
        <f t="shared" si="34"/>
        <v>0</v>
      </c>
      <c r="AI23" s="139">
        <f t="shared" si="34"/>
        <v>0</v>
      </c>
      <c r="AJ23" s="137">
        <f t="shared" si="34"/>
        <v>0</v>
      </c>
      <c r="AK23" s="138">
        <f t="shared" si="34"/>
        <v>0</v>
      </c>
      <c r="AL23" s="139">
        <f t="shared" si="34"/>
        <v>0</v>
      </c>
      <c r="AM23" s="73">
        <f t="shared" si="34"/>
        <v>0</v>
      </c>
      <c r="AN23" s="73">
        <f t="shared" si="34"/>
        <v>0</v>
      </c>
      <c r="AO23" s="73">
        <f t="shared" si="34"/>
        <v>0</v>
      </c>
      <c r="AP23" s="73">
        <f t="shared" si="34"/>
        <v>0</v>
      </c>
      <c r="AQ23" s="73">
        <f t="shared" si="34"/>
        <v>0</v>
      </c>
      <c r="AR23" s="73">
        <f t="shared" si="34"/>
        <v>0</v>
      </c>
      <c r="AS23" s="73">
        <f t="shared" si="34"/>
        <v>0</v>
      </c>
      <c r="AT23" s="73">
        <f t="shared" si="34"/>
        <v>0</v>
      </c>
      <c r="AU23" s="73">
        <f t="shared" si="34"/>
        <v>0</v>
      </c>
      <c r="AV23" s="73">
        <f t="shared" si="34"/>
        <v>0</v>
      </c>
      <c r="AW23" s="73">
        <f t="shared" si="34"/>
        <v>0</v>
      </c>
      <c r="AX23" s="73">
        <f t="shared" si="34"/>
        <v>0</v>
      </c>
      <c r="AY23" s="73">
        <f t="shared" si="34"/>
        <v>0</v>
      </c>
      <c r="AZ23" s="73">
        <f t="shared" si="34"/>
        <v>0</v>
      </c>
      <c r="BA23" s="73">
        <f t="shared" si="34"/>
        <v>0</v>
      </c>
      <c r="BB23" s="73">
        <f t="shared" si="34"/>
        <v>0</v>
      </c>
      <c r="BC23" s="73">
        <f t="shared" si="34"/>
        <v>0</v>
      </c>
      <c r="BD23" s="73">
        <f t="shared" si="34"/>
        <v>0</v>
      </c>
      <c r="BE23" s="73">
        <f t="shared" si="34"/>
        <v>0</v>
      </c>
      <c r="BF23" s="73">
        <f t="shared" si="34"/>
        <v>0</v>
      </c>
      <c r="BG23" s="73">
        <f t="shared" si="34"/>
        <v>0</v>
      </c>
      <c r="BH23" s="73">
        <f t="shared" ref="BH23:BN23" si="35">BH22</f>
        <v>843862</v>
      </c>
      <c r="BI23" s="73">
        <f t="shared" si="35"/>
        <v>-52538</v>
      </c>
      <c r="BJ23" s="73">
        <f t="shared" si="35"/>
        <v>791324</v>
      </c>
      <c r="BK23" s="131">
        <f t="shared" si="35"/>
        <v>3800</v>
      </c>
      <c r="BL23" s="74">
        <f t="shared" si="35"/>
        <v>0</v>
      </c>
      <c r="BM23" s="130">
        <f t="shared" si="35"/>
        <v>3800</v>
      </c>
      <c r="BN23" s="217">
        <f t="shared" si="35"/>
        <v>795124</v>
      </c>
    </row>
    <row r="24" spans="1:67" s="107" customFormat="1" ht="42.75" customHeight="1" thickTop="1">
      <c r="A24" s="279">
        <v>8</v>
      </c>
      <c r="B24" s="282" t="s">
        <v>53</v>
      </c>
      <c r="C24" s="285" t="s">
        <v>5</v>
      </c>
      <c r="D24" s="288" t="s">
        <v>40</v>
      </c>
      <c r="E24" s="141" t="s">
        <v>41</v>
      </c>
      <c r="F24" s="66">
        <v>14336052</v>
      </c>
      <c r="G24" s="67">
        <v>-120318</v>
      </c>
      <c r="H24" s="161">
        <f>G24+F24</f>
        <v>14215734</v>
      </c>
      <c r="I24" s="66"/>
      <c r="J24" s="70"/>
      <c r="K24" s="161">
        <v>0</v>
      </c>
      <c r="L24" s="66"/>
      <c r="M24" s="70"/>
      <c r="N24" s="161">
        <v>0</v>
      </c>
      <c r="O24" s="66"/>
      <c r="P24" s="70"/>
      <c r="Q24" s="161"/>
      <c r="R24" s="66"/>
      <c r="S24" s="67"/>
      <c r="T24" s="161">
        <f>R24+S24</f>
        <v>0</v>
      </c>
      <c r="U24" s="66">
        <v>1530825</v>
      </c>
      <c r="V24" s="67">
        <v>-120318</v>
      </c>
      <c r="W24" s="161">
        <f>U24+V24</f>
        <v>1410507</v>
      </c>
      <c r="X24" s="66">
        <v>2220000</v>
      </c>
      <c r="Y24" s="69">
        <v>0</v>
      </c>
      <c r="Z24" s="161">
        <f>X24+Y24</f>
        <v>2220000</v>
      </c>
      <c r="AA24" s="66">
        <v>950000</v>
      </c>
      <c r="AB24" s="69">
        <v>0</v>
      </c>
      <c r="AC24" s="161">
        <f>AA24+AB24</f>
        <v>950000</v>
      </c>
      <c r="AD24" s="66">
        <v>1140000</v>
      </c>
      <c r="AE24" s="69">
        <v>0</v>
      </c>
      <c r="AF24" s="161">
        <f>AD24+AE24</f>
        <v>1140000</v>
      </c>
      <c r="AG24" s="66">
        <v>1366000</v>
      </c>
      <c r="AH24" s="69">
        <v>0</v>
      </c>
      <c r="AI24" s="161">
        <f>AG24+AH24</f>
        <v>1366000</v>
      </c>
      <c r="AJ24" s="66">
        <v>1637000</v>
      </c>
      <c r="AK24" s="69">
        <v>0</v>
      </c>
      <c r="AL24" s="161">
        <f>AJ24+AK24</f>
        <v>1637000</v>
      </c>
      <c r="AM24" s="66">
        <v>1964000</v>
      </c>
      <c r="AN24" s="162">
        <v>0</v>
      </c>
      <c r="AO24" s="163">
        <f>AM24+AN24</f>
        <v>1964000</v>
      </c>
      <c r="AP24" s="66">
        <v>0</v>
      </c>
      <c r="AQ24" s="70">
        <v>0</v>
      </c>
      <c r="AR24" s="161">
        <f>AP24+AQ24</f>
        <v>0</v>
      </c>
      <c r="AS24" s="66">
        <v>0</v>
      </c>
      <c r="AT24" s="70">
        <v>0</v>
      </c>
      <c r="AU24" s="161">
        <f>AS24+AT24</f>
        <v>0</v>
      </c>
      <c r="AV24" s="66">
        <v>0</v>
      </c>
      <c r="AW24" s="70">
        <v>0</v>
      </c>
      <c r="AX24" s="161">
        <f>AV24+AW24</f>
        <v>0</v>
      </c>
      <c r="AY24" s="66">
        <v>0</v>
      </c>
      <c r="AZ24" s="70">
        <v>0</v>
      </c>
      <c r="BA24" s="161">
        <f>AY24+AZ24</f>
        <v>0</v>
      </c>
      <c r="BB24" s="66">
        <v>0</v>
      </c>
      <c r="BC24" s="70">
        <v>0</v>
      </c>
      <c r="BD24" s="161">
        <f>BB24+BC24</f>
        <v>0</v>
      </c>
      <c r="BE24" s="66">
        <v>0</v>
      </c>
      <c r="BF24" s="70">
        <v>0</v>
      </c>
      <c r="BG24" s="161">
        <f>BE24+BF24</f>
        <v>0</v>
      </c>
      <c r="BH24" s="164">
        <f t="shared" ref="BH24:BJ25" si="36">I24+L24+O24+R24+U24+X24+AA24+AD24+AG24+AJ24+AM24</f>
        <v>10807825</v>
      </c>
      <c r="BI24" s="165">
        <f t="shared" si="36"/>
        <v>-120318</v>
      </c>
      <c r="BJ24" s="161">
        <f t="shared" si="36"/>
        <v>10687507</v>
      </c>
      <c r="BK24" s="66">
        <v>3528227</v>
      </c>
      <c r="BL24" s="70">
        <v>0</v>
      </c>
      <c r="BM24" s="161">
        <f>BL24+BK24</f>
        <v>3528227</v>
      </c>
      <c r="BN24" s="218">
        <f>BM24+BJ24</f>
        <v>14215734</v>
      </c>
    </row>
    <row r="25" spans="1:67" ht="38.25" customHeight="1">
      <c r="A25" s="280"/>
      <c r="B25" s="283"/>
      <c r="C25" s="286"/>
      <c r="D25" s="277"/>
      <c r="E25" s="166" t="s">
        <v>49</v>
      </c>
      <c r="F25" s="99">
        <v>350516</v>
      </c>
      <c r="G25" s="167">
        <v>0</v>
      </c>
      <c r="H25" s="98">
        <f>G25+F25</f>
        <v>350516</v>
      </c>
      <c r="I25" s="168"/>
      <c r="J25" s="169"/>
      <c r="K25" s="170">
        <f>J25+I25</f>
        <v>0</v>
      </c>
      <c r="L25" s="99"/>
      <c r="M25" s="171"/>
      <c r="N25" s="98">
        <f>M25+L25</f>
        <v>0</v>
      </c>
      <c r="O25" s="168"/>
      <c r="P25" s="172"/>
      <c r="Q25" s="170"/>
      <c r="R25" s="99"/>
      <c r="S25" s="173"/>
      <c r="T25" s="98">
        <f>R25+S25</f>
        <v>0</v>
      </c>
      <c r="U25" s="99">
        <v>155000</v>
      </c>
      <c r="V25" s="167">
        <v>0</v>
      </c>
      <c r="W25" s="98">
        <f>U25+V25</f>
        <v>155000</v>
      </c>
      <c r="X25" s="99">
        <v>0</v>
      </c>
      <c r="Y25" s="173">
        <v>0</v>
      </c>
      <c r="Z25" s="98">
        <f>X25+Y25</f>
        <v>0</v>
      </c>
      <c r="AA25" s="99">
        <v>0</v>
      </c>
      <c r="AB25" s="173">
        <v>0</v>
      </c>
      <c r="AC25" s="98">
        <f>AA25+AB25</f>
        <v>0</v>
      </c>
      <c r="AD25" s="174">
        <v>0</v>
      </c>
      <c r="AE25" s="173">
        <v>0</v>
      </c>
      <c r="AF25" s="170">
        <f>AD25+AE25</f>
        <v>0</v>
      </c>
      <c r="AG25" s="99">
        <v>0</v>
      </c>
      <c r="AH25" s="167">
        <v>0</v>
      </c>
      <c r="AI25" s="98">
        <f>AG25+AH25</f>
        <v>0</v>
      </c>
      <c r="AJ25" s="99">
        <v>0</v>
      </c>
      <c r="AK25" s="167">
        <v>0</v>
      </c>
      <c r="AL25" s="98">
        <f>AJ25+AK25</f>
        <v>0</v>
      </c>
      <c r="AM25" s="174">
        <v>0</v>
      </c>
      <c r="AN25" s="175">
        <v>0</v>
      </c>
      <c r="AO25" s="170">
        <f>AM25+AN25</f>
        <v>0</v>
      </c>
      <c r="AP25" s="99">
        <v>0</v>
      </c>
      <c r="AQ25" s="167">
        <v>0</v>
      </c>
      <c r="AR25" s="98">
        <f>AP25+AQ25</f>
        <v>0</v>
      </c>
      <c r="AS25" s="99">
        <v>0</v>
      </c>
      <c r="AT25" s="167">
        <v>0</v>
      </c>
      <c r="AU25" s="98">
        <f>AS25+AT25</f>
        <v>0</v>
      </c>
      <c r="AV25" s="99">
        <v>0</v>
      </c>
      <c r="AW25" s="167">
        <v>0</v>
      </c>
      <c r="AX25" s="98">
        <f>AV25+AW25</f>
        <v>0</v>
      </c>
      <c r="AY25" s="99">
        <v>0</v>
      </c>
      <c r="AZ25" s="167">
        <v>0</v>
      </c>
      <c r="BA25" s="98">
        <f>AY25+AZ25</f>
        <v>0</v>
      </c>
      <c r="BB25" s="99">
        <v>0</v>
      </c>
      <c r="BC25" s="167">
        <v>0</v>
      </c>
      <c r="BD25" s="98">
        <f>BB25+BC25</f>
        <v>0</v>
      </c>
      <c r="BE25" s="99">
        <v>0</v>
      </c>
      <c r="BF25" s="167">
        <v>0</v>
      </c>
      <c r="BG25" s="98">
        <f>BE25+BF25</f>
        <v>0</v>
      </c>
      <c r="BH25" s="99">
        <f t="shared" si="36"/>
        <v>155000</v>
      </c>
      <c r="BI25" s="167">
        <f t="shared" si="36"/>
        <v>0</v>
      </c>
      <c r="BJ25" s="98">
        <f t="shared" si="36"/>
        <v>155000</v>
      </c>
      <c r="BK25" s="99">
        <v>195516</v>
      </c>
      <c r="BL25" s="173">
        <v>0</v>
      </c>
      <c r="BM25" s="98">
        <f>BL25+BK25</f>
        <v>195516</v>
      </c>
      <c r="BN25" s="213">
        <f>BM25+BJ25</f>
        <v>350516</v>
      </c>
    </row>
    <row r="26" spans="1:67" s="107" customFormat="1" ht="45.75" customHeight="1" thickBot="1">
      <c r="A26" s="281"/>
      <c r="B26" s="284"/>
      <c r="C26" s="287"/>
      <c r="D26" s="289" t="s">
        <v>26</v>
      </c>
      <c r="E26" s="290"/>
      <c r="F26" s="73">
        <f t="shared" ref="F26:N26" si="37">F25+F24</f>
        <v>14686568</v>
      </c>
      <c r="G26" s="74">
        <f t="shared" si="37"/>
        <v>-120318</v>
      </c>
      <c r="H26" s="75">
        <f t="shared" si="37"/>
        <v>14566250</v>
      </c>
      <c r="I26" s="73">
        <f t="shared" si="37"/>
        <v>0</v>
      </c>
      <c r="J26" s="74">
        <f t="shared" si="37"/>
        <v>0</v>
      </c>
      <c r="K26" s="75">
        <f t="shared" si="37"/>
        <v>0</v>
      </c>
      <c r="L26" s="73">
        <f t="shared" si="37"/>
        <v>0</v>
      </c>
      <c r="M26" s="74">
        <f t="shared" si="37"/>
        <v>0</v>
      </c>
      <c r="N26" s="75">
        <f t="shared" si="37"/>
        <v>0</v>
      </c>
      <c r="O26" s="73"/>
      <c r="P26" s="74"/>
      <c r="Q26" s="75"/>
      <c r="R26" s="73">
        <f t="shared" ref="R26:BN26" si="38">R25+R24</f>
        <v>0</v>
      </c>
      <c r="S26" s="74">
        <f t="shared" si="38"/>
        <v>0</v>
      </c>
      <c r="T26" s="75">
        <f t="shared" si="38"/>
        <v>0</v>
      </c>
      <c r="U26" s="73">
        <f t="shared" si="38"/>
        <v>1685825</v>
      </c>
      <c r="V26" s="74">
        <f t="shared" si="38"/>
        <v>-120318</v>
      </c>
      <c r="W26" s="75">
        <f t="shared" si="38"/>
        <v>1565507</v>
      </c>
      <c r="X26" s="73">
        <f t="shared" si="38"/>
        <v>2220000</v>
      </c>
      <c r="Y26" s="74">
        <f t="shared" si="38"/>
        <v>0</v>
      </c>
      <c r="Z26" s="75">
        <f t="shared" si="38"/>
        <v>2220000</v>
      </c>
      <c r="AA26" s="73">
        <f t="shared" si="38"/>
        <v>950000</v>
      </c>
      <c r="AB26" s="74">
        <f t="shared" si="38"/>
        <v>0</v>
      </c>
      <c r="AC26" s="75">
        <f t="shared" si="38"/>
        <v>950000</v>
      </c>
      <c r="AD26" s="73">
        <f t="shared" si="38"/>
        <v>1140000</v>
      </c>
      <c r="AE26" s="74">
        <f t="shared" si="38"/>
        <v>0</v>
      </c>
      <c r="AF26" s="75">
        <f t="shared" si="38"/>
        <v>1140000</v>
      </c>
      <c r="AG26" s="73">
        <f t="shared" si="38"/>
        <v>1366000</v>
      </c>
      <c r="AH26" s="74">
        <f t="shared" si="38"/>
        <v>0</v>
      </c>
      <c r="AI26" s="75">
        <f t="shared" si="38"/>
        <v>1366000</v>
      </c>
      <c r="AJ26" s="73">
        <f t="shared" si="38"/>
        <v>1637000</v>
      </c>
      <c r="AK26" s="74">
        <f t="shared" si="38"/>
        <v>0</v>
      </c>
      <c r="AL26" s="75">
        <f t="shared" si="38"/>
        <v>1637000</v>
      </c>
      <c r="AM26" s="73">
        <f t="shared" si="38"/>
        <v>1964000</v>
      </c>
      <c r="AN26" s="74">
        <f t="shared" si="38"/>
        <v>0</v>
      </c>
      <c r="AO26" s="75">
        <f t="shared" si="38"/>
        <v>1964000</v>
      </c>
      <c r="AP26" s="73">
        <f t="shared" si="38"/>
        <v>0</v>
      </c>
      <c r="AQ26" s="74">
        <f t="shared" si="38"/>
        <v>0</v>
      </c>
      <c r="AR26" s="75">
        <f t="shared" si="38"/>
        <v>0</v>
      </c>
      <c r="AS26" s="73">
        <f t="shared" si="38"/>
        <v>0</v>
      </c>
      <c r="AT26" s="74">
        <f t="shared" si="38"/>
        <v>0</v>
      </c>
      <c r="AU26" s="75">
        <f t="shared" si="38"/>
        <v>0</v>
      </c>
      <c r="AV26" s="73">
        <f t="shared" si="38"/>
        <v>0</v>
      </c>
      <c r="AW26" s="74">
        <f t="shared" si="38"/>
        <v>0</v>
      </c>
      <c r="AX26" s="75">
        <f t="shared" si="38"/>
        <v>0</v>
      </c>
      <c r="AY26" s="73">
        <f t="shared" si="38"/>
        <v>0</v>
      </c>
      <c r="AZ26" s="74">
        <f t="shared" si="38"/>
        <v>0</v>
      </c>
      <c r="BA26" s="75">
        <f t="shared" si="38"/>
        <v>0</v>
      </c>
      <c r="BB26" s="73">
        <f t="shared" si="38"/>
        <v>0</v>
      </c>
      <c r="BC26" s="74">
        <f t="shared" si="38"/>
        <v>0</v>
      </c>
      <c r="BD26" s="75">
        <f t="shared" si="38"/>
        <v>0</v>
      </c>
      <c r="BE26" s="73">
        <f t="shared" si="38"/>
        <v>0</v>
      </c>
      <c r="BF26" s="74">
        <f t="shared" si="38"/>
        <v>0</v>
      </c>
      <c r="BG26" s="75">
        <f t="shared" si="38"/>
        <v>0</v>
      </c>
      <c r="BH26" s="73">
        <f t="shared" si="38"/>
        <v>10962825</v>
      </c>
      <c r="BI26" s="74">
        <f t="shared" si="38"/>
        <v>-120318</v>
      </c>
      <c r="BJ26" s="75">
        <f t="shared" si="38"/>
        <v>10842507</v>
      </c>
      <c r="BK26" s="73">
        <f t="shared" si="38"/>
        <v>3723743</v>
      </c>
      <c r="BL26" s="74">
        <f t="shared" si="38"/>
        <v>0</v>
      </c>
      <c r="BM26" s="75">
        <f t="shared" si="38"/>
        <v>3723743</v>
      </c>
      <c r="BN26" s="217">
        <f t="shared" si="38"/>
        <v>14566250</v>
      </c>
    </row>
    <row r="27" spans="1:67" s="107" customFormat="1" ht="42.75" customHeight="1" thickTop="1">
      <c r="A27" s="279">
        <v>9</v>
      </c>
      <c r="B27" s="282" t="s">
        <v>53</v>
      </c>
      <c r="C27" s="285" t="s">
        <v>6</v>
      </c>
      <c r="D27" s="202" t="s">
        <v>40</v>
      </c>
      <c r="E27" s="141" t="s">
        <v>41</v>
      </c>
      <c r="F27" s="66">
        <v>3130000</v>
      </c>
      <c r="G27" s="67">
        <v>-305000</v>
      </c>
      <c r="H27" s="161">
        <f>G27+F27</f>
        <v>2825000</v>
      </c>
      <c r="I27" s="66"/>
      <c r="J27" s="70"/>
      <c r="K27" s="161">
        <v>0</v>
      </c>
      <c r="L27" s="66"/>
      <c r="M27" s="70"/>
      <c r="N27" s="161">
        <v>0</v>
      </c>
      <c r="O27" s="66"/>
      <c r="P27" s="70"/>
      <c r="Q27" s="161"/>
      <c r="R27" s="66"/>
      <c r="S27" s="67"/>
      <c r="T27" s="161">
        <f>R27+S27</f>
        <v>0</v>
      </c>
      <c r="U27" s="66">
        <v>330000</v>
      </c>
      <c r="V27" s="67">
        <v>-305000</v>
      </c>
      <c r="W27" s="161">
        <f>U27+V27</f>
        <v>25000</v>
      </c>
      <c r="X27" s="66">
        <v>700000</v>
      </c>
      <c r="Y27" s="69">
        <v>0</v>
      </c>
      <c r="Z27" s="161">
        <f>X27+Y27</f>
        <v>700000</v>
      </c>
      <c r="AA27" s="66">
        <v>700000</v>
      </c>
      <c r="AB27" s="69">
        <v>0</v>
      </c>
      <c r="AC27" s="161">
        <f>AA27+AB27</f>
        <v>700000</v>
      </c>
      <c r="AD27" s="66">
        <v>700000</v>
      </c>
      <c r="AE27" s="69">
        <v>0</v>
      </c>
      <c r="AF27" s="161">
        <f>AD27+AE27</f>
        <v>700000</v>
      </c>
      <c r="AG27" s="66">
        <v>700000</v>
      </c>
      <c r="AH27" s="69">
        <v>0</v>
      </c>
      <c r="AI27" s="161">
        <f>AG27+AH27</f>
        <v>700000</v>
      </c>
      <c r="AJ27" s="66">
        <v>0</v>
      </c>
      <c r="AK27" s="69">
        <v>0</v>
      </c>
      <c r="AL27" s="161">
        <f>AJ27+AK27</f>
        <v>0</v>
      </c>
      <c r="AM27" s="66">
        <v>0</v>
      </c>
      <c r="AN27" s="162">
        <v>0</v>
      </c>
      <c r="AO27" s="163">
        <f>AM27+AN27</f>
        <v>0</v>
      </c>
      <c r="AP27" s="66">
        <v>0</v>
      </c>
      <c r="AQ27" s="70">
        <v>0</v>
      </c>
      <c r="AR27" s="161">
        <f>AP27+AQ27</f>
        <v>0</v>
      </c>
      <c r="AS27" s="66">
        <v>0</v>
      </c>
      <c r="AT27" s="70">
        <v>0</v>
      </c>
      <c r="AU27" s="161">
        <f>AS27+AT27</f>
        <v>0</v>
      </c>
      <c r="AV27" s="66">
        <v>0</v>
      </c>
      <c r="AW27" s="70">
        <v>0</v>
      </c>
      <c r="AX27" s="161">
        <f>AV27+AW27</f>
        <v>0</v>
      </c>
      <c r="AY27" s="66">
        <v>0</v>
      </c>
      <c r="AZ27" s="70">
        <v>0</v>
      </c>
      <c r="BA27" s="161">
        <f>AY27+AZ27</f>
        <v>0</v>
      </c>
      <c r="BB27" s="66">
        <v>0</v>
      </c>
      <c r="BC27" s="70">
        <v>0</v>
      </c>
      <c r="BD27" s="161">
        <f>BB27+BC27</f>
        <v>0</v>
      </c>
      <c r="BE27" s="66">
        <v>0</v>
      </c>
      <c r="BF27" s="70">
        <v>0</v>
      </c>
      <c r="BG27" s="161">
        <f>BE27+BF27</f>
        <v>0</v>
      </c>
      <c r="BH27" s="164">
        <f t="shared" ref="BH27:BJ27" si="39">I27+L27+O27+R27+U27+X27+AA27+AD27+AG27+AJ27+AM27</f>
        <v>3130000</v>
      </c>
      <c r="BI27" s="165">
        <f t="shared" si="39"/>
        <v>-305000</v>
      </c>
      <c r="BJ27" s="161">
        <f t="shared" si="39"/>
        <v>2825000</v>
      </c>
      <c r="BK27" s="66">
        <v>0</v>
      </c>
      <c r="BL27" s="70">
        <v>0</v>
      </c>
      <c r="BM27" s="161">
        <f>BL27+BK27</f>
        <v>0</v>
      </c>
      <c r="BN27" s="218">
        <f>BM27+BJ27</f>
        <v>2825000</v>
      </c>
    </row>
    <row r="28" spans="1:67" s="107" customFormat="1" ht="55.5" customHeight="1" thickBot="1">
      <c r="A28" s="281"/>
      <c r="B28" s="284"/>
      <c r="C28" s="287"/>
      <c r="D28" s="289" t="s">
        <v>26</v>
      </c>
      <c r="E28" s="290"/>
      <c r="F28" s="131">
        <f>F27</f>
        <v>3130000</v>
      </c>
      <c r="G28" s="74">
        <f t="shared" ref="G28:BN28" si="40">G27</f>
        <v>-305000</v>
      </c>
      <c r="H28" s="130">
        <f t="shared" si="40"/>
        <v>2825000</v>
      </c>
      <c r="I28" s="73">
        <f t="shared" si="40"/>
        <v>0</v>
      </c>
      <c r="J28" s="73">
        <f t="shared" si="40"/>
        <v>0</v>
      </c>
      <c r="K28" s="73">
        <f t="shared" si="40"/>
        <v>0</v>
      </c>
      <c r="L28" s="73">
        <f t="shared" si="40"/>
        <v>0</v>
      </c>
      <c r="M28" s="73">
        <f t="shared" si="40"/>
        <v>0</v>
      </c>
      <c r="N28" s="73">
        <f t="shared" si="40"/>
        <v>0</v>
      </c>
      <c r="O28" s="73">
        <f t="shared" si="40"/>
        <v>0</v>
      </c>
      <c r="P28" s="73">
        <f t="shared" si="40"/>
        <v>0</v>
      </c>
      <c r="Q28" s="73">
        <f t="shared" si="40"/>
        <v>0</v>
      </c>
      <c r="R28" s="73">
        <f t="shared" si="40"/>
        <v>0</v>
      </c>
      <c r="S28" s="73">
        <f t="shared" si="40"/>
        <v>0</v>
      </c>
      <c r="T28" s="73">
        <f t="shared" si="40"/>
        <v>0</v>
      </c>
      <c r="U28" s="73">
        <f t="shared" si="40"/>
        <v>330000</v>
      </c>
      <c r="V28" s="73">
        <f t="shared" si="40"/>
        <v>-305000</v>
      </c>
      <c r="W28" s="73">
        <f t="shared" si="40"/>
        <v>25000</v>
      </c>
      <c r="X28" s="73">
        <f t="shared" si="40"/>
        <v>700000</v>
      </c>
      <c r="Y28" s="73">
        <f t="shared" si="40"/>
        <v>0</v>
      </c>
      <c r="Z28" s="73">
        <f t="shared" si="40"/>
        <v>700000</v>
      </c>
      <c r="AA28" s="73">
        <f t="shared" si="40"/>
        <v>700000</v>
      </c>
      <c r="AB28" s="73">
        <f t="shared" si="40"/>
        <v>0</v>
      </c>
      <c r="AC28" s="73">
        <f t="shared" si="40"/>
        <v>700000</v>
      </c>
      <c r="AD28" s="73">
        <f t="shared" si="40"/>
        <v>700000</v>
      </c>
      <c r="AE28" s="73">
        <f t="shared" si="40"/>
        <v>0</v>
      </c>
      <c r="AF28" s="73">
        <f t="shared" si="40"/>
        <v>700000</v>
      </c>
      <c r="AG28" s="73">
        <f t="shared" si="40"/>
        <v>700000</v>
      </c>
      <c r="AH28" s="73">
        <f t="shared" si="40"/>
        <v>0</v>
      </c>
      <c r="AI28" s="73">
        <f t="shared" si="40"/>
        <v>700000</v>
      </c>
      <c r="AJ28" s="73">
        <f t="shared" si="40"/>
        <v>0</v>
      </c>
      <c r="AK28" s="73">
        <f t="shared" si="40"/>
        <v>0</v>
      </c>
      <c r="AL28" s="73">
        <f t="shared" si="40"/>
        <v>0</v>
      </c>
      <c r="AM28" s="73">
        <f t="shared" si="40"/>
        <v>0</v>
      </c>
      <c r="AN28" s="73">
        <f t="shared" si="40"/>
        <v>0</v>
      </c>
      <c r="AO28" s="73">
        <f t="shared" si="40"/>
        <v>0</v>
      </c>
      <c r="AP28" s="73">
        <f t="shared" si="40"/>
        <v>0</v>
      </c>
      <c r="AQ28" s="73">
        <f t="shared" si="40"/>
        <v>0</v>
      </c>
      <c r="AR28" s="73">
        <f t="shared" si="40"/>
        <v>0</v>
      </c>
      <c r="AS28" s="73">
        <f t="shared" si="40"/>
        <v>0</v>
      </c>
      <c r="AT28" s="73">
        <f t="shared" si="40"/>
        <v>0</v>
      </c>
      <c r="AU28" s="73">
        <f t="shared" si="40"/>
        <v>0</v>
      </c>
      <c r="AV28" s="73">
        <f t="shared" si="40"/>
        <v>0</v>
      </c>
      <c r="AW28" s="73">
        <f t="shared" si="40"/>
        <v>0</v>
      </c>
      <c r="AX28" s="73">
        <f t="shared" si="40"/>
        <v>0</v>
      </c>
      <c r="AY28" s="73">
        <f t="shared" si="40"/>
        <v>0</v>
      </c>
      <c r="AZ28" s="73">
        <f t="shared" si="40"/>
        <v>0</v>
      </c>
      <c r="BA28" s="73">
        <f t="shared" si="40"/>
        <v>0</v>
      </c>
      <c r="BB28" s="73">
        <f t="shared" si="40"/>
        <v>0</v>
      </c>
      <c r="BC28" s="73">
        <f t="shared" si="40"/>
        <v>0</v>
      </c>
      <c r="BD28" s="73">
        <f t="shared" si="40"/>
        <v>0</v>
      </c>
      <c r="BE28" s="73">
        <f t="shared" si="40"/>
        <v>0</v>
      </c>
      <c r="BF28" s="73">
        <f t="shared" si="40"/>
        <v>0</v>
      </c>
      <c r="BG28" s="73">
        <f t="shared" si="40"/>
        <v>0</v>
      </c>
      <c r="BH28" s="73">
        <f t="shared" si="40"/>
        <v>3130000</v>
      </c>
      <c r="BI28" s="73">
        <f t="shared" si="40"/>
        <v>-305000</v>
      </c>
      <c r="BJ28" s="73">
        <f t="shared" si="40"/>
        <v>2825000</v>
      </c>
      <c r="BK28" s="131">
        <f t="shared" si="40"/>
        <v>0</v>
      </c>
      <c r="BL28" s="74">
        <f t="shared" si="40"/>
        <v>0</v>
      </c>
      <c r="BM28" s="130">
        <f t="shared" si="40"/>
        <v>0</v>
      </c>
      <c r="BN28" s="217">
        <f t="shared" si="40"/>
        <v>2825000</v>
      </c>
    </row>
    <row r="29" spans="1:67" ht="30" customHeight="1" thickTop="1">
      <c r="A29" s="258" t="s">
        <v>54</v>
      </c>
      <c r="B29" s="259"/>
      <c r="C29" s="259"/>
      <c r="D29" s="277" t="s">
        <v>44</v>
      </c>
      <c r="E29" s="278"/>
      <c r="F29" s="176">
        <f>F8</f>
        <v>26368340</v>
      </c>
      <c r="G29" s="176">
        <f t="shared" ref="G29:BN29" si="41">G8</f>
        <v>3289511</v>
      </c>
      <c r="H29" s="176">
        <f t="shared" si="41"/>
        <v>29657851</v>
      </c>
      <c r="I29" s="176">
        <f t="shared" si="41"/>
        <v>0</v>
      </c>
      <c r="J29" s="176">
        <f t="shared" si="41"/>
        <v>0</v>
      </c>
      <c r="K29" s="176">
        <f t="shared" si="41"/>
        <v>0</v>
      </c>
      <c r="L29" s="176">
        <f t="shared" si="41"/>
        <v>0</v>
      </c>
      <c r="M29" s="176">
        <f t="shared" si="41"/>
        <v>0</v>
      </c>
      <c r="N29" s="176">
        <f t="shared" si="41"/>
        <v>0</v>
      </c>
      <c r="O29" s="176">
        <f t="shared" si="41"/>
        <v>0</v>
      </c>
      <c r="P29" s="176">
        <f t="shared" si="41"/>
        <v>0</v>
      </c>
      <c r="Q29" s="176">
        <f t="shared" si="41"/>
        <v>0</v>
      </c>
      <c r="R29" s="176">
        <f t="shared" si="41"/>
        <v>0</v>
      </c>
      <c r="S29" s="176">
        <f t="shared" si="41"/>
        <v>0</v>
      </c>
      <c r="T29" s="176">
        <f t="shared" si="41"/>
        <v>0</v>
      </c>
      <c r="U29" s="176">
        <f t="shared" si="41"/>
        <v>3728651</v>
      </c>
      <c r="V29" s="176">
        <f t="shared" si="41"/>
        <v>0</v>
      </c>
      <c r="W29" s="176">
        <f t="shared" si="41"/>
        <v>3728651</v>
      </c>
      <c r="X29" s="176">
        <f t="shared" si="41"/>
        <v>0</v>
      </c>
      <c r="Y29" s="176">
        <f t="shared" si="41"/>
        <v>3289511</v>
      </c>
      <c r="Z29" s="176">
        <f t="shared" si="41"/>
        <v>3289511</v>
      </c>
      <c r="AA29" s="176">
        <f t="shared" si="41"/>
        <v>0</v>
      </c>
      <c r="AB29" s="176">
        <f t="shared" si="41"/>
        <v>0</v>
      </c>
      <c r="AC29" s="176">
        <f t="shared" si="41"/>
        <v>0</v>
      </c>
      <c r="AD29" s="176">
        <f t="shared" si="41"/>
        <v>0</v>
      </c>
      <c r="AE29" s="176">
        <f t="shared" si="41"/>
        <v>0</v>
      </c>
      <c r="AF29" s="176">
        <f t="shared" si="41"/>
        <v>0</v>
      </c>
      <c r="AG29" s="176">
        <f t="shared" si="41"/>
        <v>0</v>
      </c>
      <c r="AH29" s="176">
        <f t="shared" si="41"/>
        <v>0</v>
      </c>
      <c r="AI29" s="176">
        <f t="shared" si="41"/>
        <v>0</v>
      </c>
      <c r="AJ29" s="176">
        <f t="shared" si="41"/>
        <v>0</v>
      </c>
      <c r="AK29" s="176">
        <f t="shared" si="41"/>
        <v>0</v>
      </c>
      <c r="AL29" s="176">
        <f t="shared" si="41"/>
        <v>0</v>
      </c>
      <c r="AM29" s="176">
        <f t="shared" si="41"/>
        <v>0</v>
      </c>
      <c r="AN29" s="176">
        <f t="shared" si="41"/>
        <v>0</v>
      </c>
      <c r="AO29" s="176">
        <f t="shared" si="41"/>
        <v>0</v>
      </c>
      <c r="AP29" s="176">
        <f t="shared" si="41"/>
        <v>0</v>
      </c>
      <c r="AQ29" s="176">
        <f t="shared" si="41"/>
        <v>0</v>
      </c>
      <c r="AR29" s="176">
        <f t="shared" si="41"/>
        <v>0</v>
      </c>
      <c r="AS29" s="176">
        <f t="shared" si="41"/>
        <v>0</v>
      </c>
      <c r="AT29" s="176">
        <f t="shared" si="41"/>
        <v>0</v>
      </c>
      <c r="AU29" s="176">
        <f t="shared" si="41"/>
        <v>0</v>
      </c>
      <c r="AV29" s="176">
        <f t="shared" si="41"/>
        <v>0</v>
      </c>
      <c r="AW29" s="176">
        <f t="shared" si="41"/>
        <v>0</v>
      </c>
      <c r="AX29" s="176">
        <f t="shared" si="41"/>
        <v>0</v>
      </c>
      <c r="AY29" s="176">
        <f t="shared" si="41"/>
        <v>0</v>
      </c>
      <c r="AZ29" s="176">
        <f t="shared" si="41"/>
        <v>0</v>
      </c>
      <c r="BA29" s="176">
        <f t="shared" si="41"/>
        <v>0</v>
      </c>
      <c r="BB29" s="176">
        <f t="shared" si="41"/>
        <v>0</v>
      </c>
      <c r="BC29" s="176">
        <f t="shared" si="41"/>
        <v>0</v>
      </c>
      <c r="BD29" s="176">
        <f t="shared" si="41"/>
        <v>0</v>
      </c>
      <c r="BE29" s="176">
        <f t="shared" si="41"/>
        <v>0</v>
      </c>
      <c r="BF29" s="176">
        <f t="shared" si="41"/>
        <v>0</v>
      </c>
      <c r="BG29" s="176">
        <f t="shared" si="41"/>
        <v>0</v>
      </c>
      <c r="BH29" s="176">
        <f t="shared" si="41"/>
        <v>3728651</v>
      </c>
      <c r="BI29" s="176">
        <f t="shared" si="41"/>
        <v>3289511</v>
      </c>
      <c r="BJ29" s="176">
        <f t="shared" si="41"/>
        <v>7018162</v>
      </c>
      <c r="BK29" s="176">
        <f t="shared" si="41"/>
        <v>22639689</v>
      </c>
      <c r="BL29" s="176">
        <f t="shared" si="41"/>
        <v>0</v>
      </c>
      <c r="BM29" s="176">
        <f t="shared" si="41"/>
        <v>22639689</v>
      </c>
      <c r="BN29" s="219">
        <f t="shared" si="41"/>
        <v>29657851</v>
      </c>
      <c r="BO29" s="41"/>
    </row>
    <row r="30" spans="1:67" ht="30" customHeight="1">
      <c r="A30" s="258"/>
      <c r="B30" s="259"/>
      <c r="C30" s="259"/>
      <c r="D30" s="264" t="s">
        <v>40</v>
      </c>
      <c r="E30" s="273"/>
      <c r="F30" s="178">
        <f>F6+F24+F27</f>
        <v>17466052</v>
      </c>
      <c r="G30" s="179">
        <f t="shared" ref="G30:BN30" si="42">G6+G24+G27</f>
        <v>2824682</v>
      </c>
      <c r="H30" s="178">
        <f t="shared" si="42"/>
        <v>20290734</v>
      </c>
      <c r="I30" s="178">
        <f t="shared" si="42"/>
        <v>0</v>
      </c>
      <c r="J30" s="178">
        <f t="shared" si="42"/>
        <v>0</v>
      </c>
      <c r="K30" s="178">
        <f t="shared" si="42"/>
        <v>0</v>
      </c>
      <c r="L30" s="178">
        <f t="shared" si="42"/>
        <v>0</v>
      </c>
      <c r="M30" s="178">
        <f t="shared" si="42"/>
        <v>0</v>
      </c>
      <c r="N30" s="178">
        <f t="shared" si="42"/>
        <v>0</v>
      </c>
      <c r="O30" s="178">
        <f t="shared" si="42"/>
        <v>0</v>
      </c>
      <c r="P30" s="178">
        <f t="shared" si="42"/>
        <v>0</v>
      </c>
      <c r="Q30" s="178">
        <f t="shared" si="42"/>
        <v>0</v>
      </c>
      <c r="R30" s="178">
        <f t="shared" si="42"/>
        <v>0</v>
      </c>
      <c r="S30" s="178">
        <f t="shared" si="42"/>
        <v>0</v>
      </c>
      <c r="T30" s="178">
        <f t="shared" si="42"/>
        <v>0</v>
      </c>
      <c r="U30" s="178">
        <f t="shared" si="42"/>
        <v>1860825</v>
      </c>
      <c r="V30" s="179">
        <f t="shared" si="42"/>
        <v>-425318</v>
      </c>
      <c r="W30" s="178">
        <f t="shared" si="42"/>
        <v>1435507</v>
      </c>
      <c r="X30" s="178">
        <f t="shared" si="42"/>
        <v>2920000</v>
      </c>
      <c r="Y30" s="179">
        <f t="shared" si="42"/>
        <v>650000</v>
      </c>
      <c r="Z30" s="178">
        <f t="shared" si="42"/>
        <v>3570000</v>
      </c>
      <c r="AA30" s="178">
        <f t="shared" si="42"/>
        <v>1650000</v>
      </c>
      <c r="AB30" s="179">
        <f t="shared" si="42"/>
        <v>650000</v>
      </c>
      <c r="AC30" s="178">
        <f t="shared" si="42"/>
        <v>2300000</v>
      </c>
      <c r="AD30" s="178">
        <f t="shared" si="42"/>
        <v>1840000</v>
      </c>
      <c r="AE30" s="179">
        <f t="shared" si="42"/>
        <v>650000</v>
      </c>
      <c r="AF30" s="178">
        <f t="shared" si="42"/>
        <v>2490000</v>
      </c>
      <c r="AG30" s="178">
        <f t="shared" si="42"/>
        <v>2066000</v>
      </c>
      <c r="AH30" s="179">
        <f t="shared" si="42"/>
        <v>650000</v>
      </c>
      <c r="AI30" s="178">
        <f t="shared" si="42"/>
        <v>2716000</v>
      </c>
      <c r="AJ30" s="178">
        <f t="shared" si="42"/>
        <v>1637000</v>
      </c>
      <c r="AK30" s="179">
        <f t="shared" si="42"/>
        <v>650000</v>
      </c>
      <c r="AL30" s="178">
        <f t="shared" si="42"/>
        <v>2287000</v>
      </c>
      <c r="AM30" s="178">
        <f t="shared" si="42"/>
        <v>1964000</v>
      </c>
      <c r="AN30" s="178">
        <f t="shared" si="42"/>
        <v>0</v>
      </c>
      <c r="AO30" s="178">
        <f t="shared" si="42"/>
        <v>1964000</v>
      </c>
      <c r="AP30" s="178">
        <f t="shared" si="42"/>
        <v>0</v>
      </c>
      <c r="AQ30" s="178">
        <f t="shared" si="42"/>
        <v>0</v>
      </c>
      <c r="AR30" s="178">
        <f t="shared" si="42"/>
        <v>0</v>
      </c>
      <c r="AS30" s="178">
        <f t="shared" si="42"/>
        <v>0</v>
      </c>
      <c r="AT30" s="178">
        <f t="shared" si="42"/>
        <v>0</v>
      </c>
      <c r="AU30" s="178">
        <f t="shared" si="42"/>
        <v>0</v>
      </c>
      <c r="AV30" s="178">
        <f t="shared" si="42"/>
        <v>0</v>
      </c>
      <c r="AW30" s="178">
        <f t="shared" si="42"/>
        <v>0</v>
      </c>
      <c r="AX30" s="178">
        <f t="shared" si="42"/>
        <v>0</v>
      </c>
      <c r="AY30" s="178">
        <f t="shared" si="42"/>
        <v>0</v>
      </c>
      <c r="AZ30" s="178">
        <f t="shared" si="42"/>
        <v>0</v>
      </c>
      <c r="BA30" s="178">
        <f t="shared" si="42"/>
        <v>0</v>
      </c>
      <c r="BB30" s="178">
        <f t="shared" si="42"/>
        <v>0</v>
      </c>
      <c r="BC30" s="178">
        <f t="shared" si="42"/>
        <v>0</v>
      </c>
      <c r="BD30" s="178">
        <f t="shared" si="42"/>
        <v>0</v>
      </c>
      <c r="BE30" s="178">
        <f t="shared" si="42"/>
        <v>0</v>
      </c>
      <c r="BF30" s="178">
        <f t="shared" si="42"/>
        <v>0</v>
      </c>
      <c r="BG30" s="178">
        <f t="shared" si="42"/>
        <v>0</v>
      </c>
      <c r="BH30" s="178">
        <f t="shared" si="42"/>
        <v>13937825</v>
      </c>
      <c r="BI30" s="179">
        <f t="shared" si="42"/>
        <v>2824682</v>
      </c>
      <c r="BJ30" s="178">
        <f t="shared" si="42"/>
        <v>16762507</v>
      </c>
      <c r="BK30" s="178">
        <f t="shared" si="42"/>
        <v>3528227</v>
      </c>
      <c r="BL30" s="178">
        <f t="shared" si="42"/>
        <v>0</v>
      </c>
      <c r="BM30" s="178">
        <f t="shared" si="42"/>
        <v>3528227</v>
      </c>
      <c r="BN30" s="220">
        <f t="shared" si="42"/>
        <v>20290734</v>
      </c>
      <c r="BO30" s="41"/>
    </row>
    <row r="31" spans="1:67" ht="30" customHeight="1">
      <c r="A31" s="258"/>
      <c r="B31" s="259"/>
      <c r="C31" s="259"/>
      <c r="D31" s="266" t="s">
        <v>45</v>
      </c>
      <c r="E31" s="274"/>
      <c r="F31" s="178">
        <f>F9+F19</f>
        <v>17656136</v>
      </c>
      <c r="G31" s="178">
        <f t="shared" ref="G31:BN31" si="43">G9+G19</f>
        <v>582470</v>
      </c>
      <c r="H31" s="178">
        <f t="shared" si="43"/>
        <v>18238606</v>
      </c>
      <c r="I31" s="178">
        <f t="shared" si="43"/>
        <v>0</v>
      </c>
      <c r="J31" s="178">
        <f t="shared" si="43"/>
        <v>0</v>
      </c>
      <c r="K31" s="178">
        <f t="shared" si="43"/>
        <v>0</v>
      </c>
      <c r="L31" s="178">
        <f t="shared" si="43"/>
        <v>0</v>
      </c>
      <c r="M31" s="178">
        <f t="shared" si="43"/>
        <v>0</v>
      </c>
      <c r="N31" s="178">
        <f t="shared" si="43"/>
        <v>0</v>
      </c>
      <c r="O31" s="178">
        <f t="shared" si="43"/>
        <v>0</v>
      </c>
      <c r="P31" s="178">
        <f t="shared" si="43"/>
        <v>0</v>
      </c>
      <c r="Q31" s="178">
        <f t="shared" si="43"/>
        <v>0</v>
      </c>
      <c r="R31" s="178">
        <f t="shared" si="43"/>
        <v>0</v>
      </c>
      <c r="S31" s="178">
        <f t="shared" si="43"/>
        <v>0</v>
      </c>
      <c r="T31" s="178">
        <f t="shared" si="43"/>
        <v>0</v>
      </c>
      <c r="U31" s="178">
        <f t="shared" si="43"/>
        <v>432598</v>
      </c>
      <c r="V31" s="178">
        <f t="shared" si="43"/>
        <v>0</v>
      </c>
      <c r="W31" s="178">
        <f t="shared" si="43"/>
        <v>432598</v>
      </c>
      <c r="X31" s="178">
        <f t="shared" si="43"/>
        <v>0</v>
      </c>
      <c r="Y31" s="178">
        <f t="shared" si="43"/>
        <v>582470</v>
      </c>
      <c r="Z31" s="178">
        <f t="shared" si="43"/>
        <v>582470</v>
      </c>
      <c r="AA31" s="178">
        <f t="shared" si="43"/>
        <v>0</v>
      </c>
      <c r="AB31" s="178">
        <f t="shared" si="43"/>
        <v>0</v>
      </c>
      <c r="AC31" s="178">
        <f t="shared" si="43"/>
        <v>0</v>
      </c>
      <c r="AD31" s="178">
        <f t="shared" si="43"/>
        <v>0</v>
      </c>
      <c r="AE31" s="178">
        <f t="shared" si="43"/>
        <v>0</v>
      </c>
      <c r="AF31" s="178">
        <f t="shared" si="43"/>
        <v>0</v>
      </c>
      <c r="AG31" s="178">
        <f t="shared" si="43"/>
        <v>0</v>
      </c>
      <c r="AH31" s="178">
        <f t="shared" si="43"/>
        <v>0</v>
      </c>
      <c r="AI31" s="178">
        <f t="shared" si="43"/>
        <v>0</v>
      </c>
      <c r="AJ31" s="178">
        <f t="shared" si="43"/>
        <v>0</v>
      </c>
      <c r="AK31" s="178">
        <f t="shared" si="43"/>
        <v>0</v>
      </c>
      <c r="AL31" s="178">
        <f t="shared" si="43"/>
        <v>0</v>
      </c>
      <c r="AM31" s="178">
        <f t="shared" si="43"/>
        <v>0</v>
      </c>
      <c r="AN31" s="178">
        <f t="shared" si="43"/>
        <v>0</v>
      </c>
      <c r="AO31" s="178">
        <f t="shared" si="43"/>
        <v>0</v>
      </c>
      <c r="AP31" s="178">
        <f t="shared" si="43"/>
        <v>0</v>
      </c>
      <c r="AQ31" s="178">
        <f t="shared" si="43"/>
        <v>0</v>
      </c>
      <c r="AR31" s="178">
        <f t="shared" si="43"/>
        <v>0</v>
      </c>
      <c r="AS31" s="178">
        <f t="shared" si="43"/>
        <v>0</v>
      </c>
      <c r="AT31" s="178">
        <f t="shared" si="43"/>
        <v>0</v>
      </c>
      <c r="AU31" s="178">
        <f t="shared" si="43"/>
        <v>0</v>
      </c>
      <c r="AV31" s="178">
        <f t="shared" si="43"/>
        <v>0</v>
      </c>
      <c r="AW31" s="178">
        <f t="shared" si="43"/>
        <v>0</v>
      </c>
      <c r="AX31" s="178">
        <f t="shared" si="43"/>
        <v>0</v>
      </c>
      <c r="AY31" s="178">
        <f t="shared" si="43"/>
        <v>0</v>
      </c>
      <c r="AZ31" s="178">
        <f t="shared" si="43"/>
        <v>0</v>
      </c>
      <c r="BA31" s="178">
        <f t="shared" si="43"/>
        <v>0</v>
      </c>
      <c r="BB31" s="178">
        <f t="shared" si="43"/>
        <v>0</v>
      </c>
      <c r="BC31" s="178">
        <f t="shared" si="43"/>
        <v>0</v>
      </c>
      <c r="BD31" s="178">
        <f t="shared" si="43"/>
        <v>0</v>
      </c>
      <c r="BE31" s="178">
        <f t="shared" si="43"/>
        <v>0</v>
      </c>
      <c r="BF31" s="178">
        <f t="shared" si="43"/>
        <v>0</v>
      </c>
      <c r="BG31" s="178">
        <f t="shared" si="43"/>
        <v>0</v>
      </c>
      <c r="BH31" s="178">
        <f t="shared" si="43"/>
        <v>432598</v>
      </c>
      <c r="BI31" s="178">
        <f t="shared" si="43"/>
        <v>582470</v>
      </c>
      <c r="BJ31" s="178">
        <f t="shared" si="43"/>
        <v>1015068</v>
      </c>
      <c r="BK31" s="178">
        <f t="shared" si="43"/>
        <v>17223538</v>
      </c>
      <c r="BL31" s="178">
        <f t="shared" si="43"/>
        <v>0</v>
      </c>
      <c r="BM31" s="178">
        <f t="shared" si="43"/>
        <v>17223538</v>
      </c>
      <c r="BN31" s="220">
        <f t="shared" si="43"/>
        <v>18238606</v>
      </c>
      <c r="BO31" s="41"/>
    </row>
    <row r="32" spans="1:67" ht="30" hidden="1" customHeight="1">
      <c r="A32" s="258"/>
      <c r="B32" s="259"/>
      <c r="C32" s="259"/>
      <c r="D32" s="266" t="s">
        <v>50</v>
      </c>
      <c r="E32" s="274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220"/>
      <c r="BO32" s="41"/>
    </row>
    <row r="33" spans="1:67" ht="30" customHeight="1" thickBot="1">
      <c r="A33" s="270"/>
      <c r="B33" s="271"/>
      <c r="C33" s="271"/>
      <c r="D33" s="275" t="s">
        <v>55</v>
      </c>
      <c r="E33" s="276"/>
      <c r="F33" s="180">
        <f>F7+F10+F19+F24+F27</f>
        <v>61490528</v>
      </c>
      <c r="G33" s="180">
        <f t="shared" ref="G33:BN33" si="44">G7+G10+G19+G24+G27</f>
        <v>6696663</v>
      </c>
      <c r="H33" s="180">
        <f t="shared" si="44"/>
        <v>68187191</v>
      </c>
      <c r="I33" s="180">
        <f t="shared" si="44"/>
        <v>0</v>
      </c>
      <c r="J33" s="180">
        <f t="shared" si="44"/>
        <v>0</v>
      </c>
      <c r="K33" s="180">
        <f t="shared" si="44"/>
        <v>0</v>
      </c>
      <c r="L33" s="180">
        <f t="shared" si="44"/>
        <v>0</v>
      </c>
      <c r="M33" s="180">
        <f t="shared" si="44"/>
        <v>0</v>
      </c>
      <c r="N33" s="180">
        <f t="shared" si="44"/>
        <v>0</v>
      </c>
      <c r="O33" s="180">
        <f t="shared" si="44"/>
        <v>0</v>
      </c>
      <c r="P33" s="180">
        <f t="shared" si="44"/>
        <v>0</v>
      </c>
      <c r="Q33" s="180">
        <f t="shared" si="44"/>
        <v>0</v>
      </c>
      <c r="R33" s="180">
        <f t="shared" si="44"/>
        <v>0</v>
      </c>
      <c r="S33" s="180">
        <f t="shared" si="44"/>
        <v>0</v>
      </c>
      <c r="T33" s="180">
        <f t="shared" si="44"/>
        <v>0</v>
      </c>
      <c r="U33" s="180">
        <f t="shared" si="44"/>
        <v>6022074</v>
      </c>
      <c r="V33" s="180">
        <f t="shared" si="44"/>
        <v>-425318</v>
      </c>
      <c r="W33" s="180">
        <f t="shared" si="44"/>
        <v>5596756</v>
      </c>
      <c r="X33" s="180">
        <f t="shared" si="44"/>
        <v>2920000</v>
      </c>
      <c r="Y33" s="180">
        <f t="shared" si="44"/>
        <v>4521981</v>
      </c>
      <c r="Z33" s="180">
        <f t="shared" si="44"/>
        <v>7441981</v>
      </c>
      <c r="AA33" s="180">
        <f t="shared" si="44"/>
        <v>1650000</v>
      </c>
      <c r="AB33" s="180">
        <f t="shared" si="44"/>
        <v>650000</v>
      </c>
      <c r="AC33" s="180">
        <f t="shared" si="44"/>
        <v>2300000</v>
      </c>
      <c r="AD33" s="180">
        <f t="shared" si="44"/>
        <v>1840000</v>
      </c>
      <c r="AE33" s="180">
        <f t="shared" si="44"/>
        <v>650000</v>
      </c>
      <c r="AF33" s="180">
        <f t="shared" si="44"/>
        <v>2490000</v>
      </c>
      <c r="AG33" s="180">
        <f t="shared" si="44"/>
        <v>2066000</v>
      </c>
      <c r="AH33" s="180">
        <f t="shared" si="44"/>
        <v>650000</v>
      </c>
      <c r="AI33" s="180">
        <f t="shared" si="44"/>
        <v>2716000</v>
      </c>
      <c r="AJ33" s="180">
        <f t="shared" si="44"/>
        <v>1637000</v>
      </c>
      <c r="AK33" s="180">
        <f t="shared" si="44"/>
        <v>650000</v>
      </c>
      <c r="AL33" s="180">
        <f t="shared" si="44"/>
        <v>2287000</v>
      </c>
      <c r="AM33" s="180">
        <f t="shared" si="44"/>
        <v>1964000</v>
      </c>
      <c r="AN33" s="180">
        <f t="shared" si="44"/>
        <v>0</v>
      </c>
      <c r="AO33" s="180">
        <f t="shared" si="44"/>
        <v>1964000</v>
      </c>
      <c r="AP33" s="180">
        <f t="shared" si="44"/>
        <v>0</v>
      </c>
      <c r="AQ33" s="180">
        <f t="shared" si="44"/>
        <v>0</v>
      </c>
      <c r="AR33" s="180">
        <f t="shared" si="44"/>
        <v>0</v>
      </c>
      <c r="AS33" s="180">
        <f t="shared" si="44"/>
        <v>0</v>
      </c>
      <c r="AT33" s="180">
        <f t="shared" si="44"/>
        <v>0</v>
      </c>
      <c r="AU33" s="180">
        <f t="shared" si="44"/>
        <v>0</v>
      </c>
      <c r="AV33" s="180">
        <f t="shared" si="44"/>
        <v>0</v>
      </c>
      <c r="AW33" s="180">
        <f t="shared" si="44"/>
        <v>0</v>
      </c>
      <c r="AX33" s="180">
        <f t="shared" si="44"/>
        <v>0</v>
      </c>
      <c r="AY33" s="180">
        <f t="shared" si="44"/>
        <v>0</v>
      </c>
      <c r="AZ33" s="180">
        <f t="shared" si="44"/>
        <v>0</v>
      </c>
      <c r="BA33" s="180">
        <f t="shared" si="44"/>
        <v>0</v>
      </c>
      <c r="BB33" s="180">
        <f t="shared" si="44"/>
        <v>0</v>
      </c>
      <c r="BC33" s="180">
        <f t="shared" si="44"/>
        <v>0</v>
      </c>
      <c r="BD33" s="180">
        <f t="shared" si="44"/>
        <v>0</v>
      </c>
      <c r="BE33" s="180">
        <f t="shared" si="44"/>
        <v>0</v>
      </c>
      <c r="BF33" s="180">
        <f t="shared" si="44"/>
        <v>0</v>
      </c>
      <c r="BG33" s="180">
        <f t="shared" si="44"/>
        <v>0</v>
      </c>
      <c r="BH33" s="180">
        <f t="shared" si="44"/>
        <v>18099074</v>
      </c>
      <c r="BI33" s="180">
        <f t="shared" si="44"/>
        <v>6696663</v>
      </c>
      <c r="BJ33" s="180">
        <f t="shared" si="44"/>
        <v>24795737</v>
      </c>
      <c r="BK33" s="180">
        <f t="shared" si="44"/>
        <v>43391454</v>
      </c>
      <c r="BL33" s="180">
        <f t="shared" si="44"/>
        <v>0</v>
      </c>
      <c r="BM33" s="180">
        <f t="shared" si="44"/>
        <v>43391454</v>
      </c>
      <c r="BN33" s="221">
        <f t="shared" si="44"/>
        <v>68187191</v>
      </c>
      <c r="BO33" s="41"/>
    </row>
    <row r="34" spans="1:67" ht="30" customHeight="1">
      <c r="A34" s="258" t="s">
        <v>56</v>
      </c>
      <c r="B34" s="259"/>
      <c r="C34" s="259"/>
      <c r="D34" s="262" t="s">
        <v>44</v>
      </c>
      <c r="E34" s="272"/>
      <c r="F34" s="181">
        <f>F11</f>
        <v>102166060</v>
      </c>
      <c r="G34" s="181">
        <f t="shared" ref="G34:BN34" si="45">G11</f>
        <v>0</v>
      </c>
      <c r="H34" s="181">
        <f t="shared" si="45"/>
        <v>102166060</v>
      </c>
      <c r="I34" s="181">
        <f t="shared" si="45"/>
        <v>0</v>
      </c>
      <c r="J34" s="181">
        <f t="shared" si="45"/>
        <v>0</v>
      </c>
      <c r="K34" s="181">
        <f t="shared" si="45"/>
        <v>0</v>
      </c>
      <c r="L34" s="181">
        <f t="shared" si="45"/>
        <v>0</v>
      </c>
      <c r="M34" s="181">
        <f t="shared" si="45"/>
        <v>0</v>
      </c>
      <c r="N34" s="181">
        <f t="shared" si="45"/>
        <v>0</v>
      </c>
      <c r="O34" s="181">
        <f t="shared" si="45"/>
        <v>0</v>
      </c>
      <c r="P34" s="181">
        <f t="shared" si="45"/>
        <v>0</v>
      </c>
      <c r="Q34" s="181">
        <f t="shared" si="45"/>
        <v>0</v>
      </c>
      <c r="R34" s="181">
        <f t="shared" si="45"/>
        <v>0</v>
      </c>
      <c r="S34" s="181">
        <f t="shared" si="45"/>
        <v>0</v>
      </c>
      <c r="T34" s="181">
        <f t="shared" si="45"/>
        <v>0</v>
      </c>
      <c r="U34" s="181">
        <f t="shared" si="45"/>
        <v>26824278</v>
      </c>
      <c r="V34" s="181">
        <f t="shared" si="45"/>
        <v>0</v>
      </c>
      <c r="W34" s="181">
        <f t="shared" si="45"/>
        <v>26824278</v>
      </c>
      <c r="X34" s="181">
        <f t="shared" si="45"/>
        <v>18566375</v>
      </c>
      <c r="Y34" s="181">
        <f t="shared" si="45"/>
        <v>0</v>
      </c>
      <c r="Z34" s="181">
        <f t="shared" si="45"/>
        <v>18566375</v>
      </c>
      <c r="AA34" s="181">
        <f t="shared" si="45"/>
        <v>0</v>
      </c>
      <c r="AB34" s="181">
        <f t="shared" si="45"/>
        <v>0</v>
      </c>
      <c r="AC34" s="181">
        <f t="shared" si="45"/>
        <v>0</v>
      </c>
      <c r="AD34" s="181">
        <f t="shared" si="45"/>
        <v>0</v>
      </c>
      <c r="AE34" s="181">
        <f t="shared" si="45"/>
        <v>0</v>
      </c>
      <c r="AF34" s="181">
        <f t="shared" si="45"/>
        <v>0</v>
      </c>
      <c r="AG34" s="181">
        <f t="shared" si="45"/>
        <v>0</v>
      </c>
      <c r="AH34" s="181">
        <f t="shared" si="45"/>
        <v>0</v>
      </c>
      <c r="AI34" s="181">
        <f t="shared" si="45"/>
        <v>0</v>
      </c>
      <c r="AJ34" s="181">
        <f t="shared" si="45"/>
        <v>0</v>
      </c>
      <c r="AK34" s="181">
        <f t="shared" si="45"/>
        <v>0</v>
      </c>
      <c r="AL34" s="181">
        <f t="shared" si="45"/>
        <v>0</v>
      </c>
      <c r="AM34" s="181">
        <f t="shared" si="45"/>
        <v>0</v>
      </c>
      <c r="AN34" s="181">
        <f t="shared" si="45"/>
        <v>0</v>
      </c>
      <c r="AO34" s="181">
        <f t="shared" si="45"/>
        <v>0</v>
      </c>
      <c r="AP34" s="181">
        <f t="shared" si="45"/>
        <v>0</v>
      </c>
      <c r="AQ34" s="181">
        <f t="shared" si="45"/>
        <v>0</v>
      </c>
      <c r="AR34" s="181">
        <f t="shared" si="45"/>
        <v>0</v>
      </c>
      <c r="AS34" s="181">
        <f t="shared" si="45"/>
        <v>0</v>
      </c>
      <c r="AT34" s="181">
        <f t="shared" si="45"/>
        <v>0</v>
      </c>
      <c r="AU34" s="181">
        <f t="shared" si="45"/>
        <v>0</v>
      </c>
      <c r="AV34" s="181">
        <f t="shared" si="45"/>
        <v>0</v>
      </c>
      <c r="AW34" s="181">
        <f t="shared" si="45"/>
        <v>0</v>
      </c>
      <c r="AX34" s="181">
        <f t="shared" si="45"/>
        <v>0</v>
      </c>
      <c r="AY34" s="181">
        <f t="shared" si="45"/>
        <v>0</v>
      </c>
      <c r="AZ34" s="181">
        <f t="shared" si="45"/>
        <v>0</v>
      </c>
      <c r="BA34" s="181">
        <f t="shared" si="45"/>
        <v>0</v>
      </c>
      <c r="BB34" s="181">
        <f t="shared" si="45"/>
        <v>0</v>
      </c>
      <c r="BC34" s="181">
        <f t="shared" si="45"/>
        <v>0</v>
      </c>
      <c r="BD34" s="181">
        <f t="shared" si="45"/>
        <v>0</v>
      </c>
      <c r="BE34" s="181">
        <f t="shared" si="45"/>
        <v>0</v>
      </c>
      <c r="BF34" s="181">
        <f t="shared" si="45"/>
        <v>0</v>
      </c>
      <c r="BG34" s="181">
        <f t="shared" si="45"/>
        <v>0</v>
      </c>
      <c r="BH34" s="181">
        <f t="shared" si="45"/>
        <v>45390653</v>
      </c>
      <c r="BI34" s="181">
        <f t="shared" si="45"/>
        <v>0</v>
      </c>
      <c r="BJ34" s="181">
        <f t="shared" si="45"/>
        <v>45390653</v>
      </c>
      <c r="BK34" s="181">
        <f t="shared" si="45"/>
        <v>56775407</v>
      </c>
      <c r="BL34" s="181">
        <f t="shared" si="45"/>
        <v>0</v>
      </c>
      <c r="BM34" s="181">
        <f t="shared" si="45"/>
        <v>56775407</v>
      </c>
      <c r="BN34" s="222">
        <f t="shared" si="45"/>
        <v>102166060</v>
      </c>
      <c r="BO34" s="41"/>
    </row>
    <row r="35" spans="1:67" ht="30" customHeight="1">
      <c r="A35" s="258"/>
      <c r="B35" s="259"/>
      <c r="C35" s="259"/>
      <c r="D35" s="264" t="s">
        <v>40</v>
      </c>
      <c r="E35" s="273"/>
      <c r="F35" s="178">
        <f>F15+F25+F12+F22</f>
        <v>28676358</v>
      </c>
      <c r="G35" s="179">
        <f t="shared" ref="G35:BN35" si="46">G15+G25+G12+G22</f>
        <v>1397424</v>
      </c>
      <c r="H35" s="178">
        <f t="shared" si="46"/>
        <v>30073782</v>
      </c>
      <c r="I35" s="178">
        <f t="shared" si="46"/>
        <v>0</v>
      </c>
      <c r="J35" s="178">
        <f t="shared" si="46"/>
        <v>0</v>
      </c>
      <c r="K35" s="178">
        <f t="shared" si="46"/>
        <v>0</v>
      </c>
      <c r="L35" s="178">
        <f t="shared" si="46"/>
        <v>0</v>
      </c>
      <c r="M35" s="178">
        <f t="shared" si="46"/>
        <v>0</v>
      </c>
      <c r="N35" s="178">
        <f t="shared" si="46"/>
        <v>0</v>
      </c>
      <c r="O35" s="178">
        <f t="shared" si="46"/>
        <v>0</v>
      </c>
      <c r="P35" s="178">
        <f t="shared" si="46"/>
        <v>0</v>
      </c>
      <c r="Q35" s="178">
        <f t="shared" si="46"/>
        <v>0</v>
      </c>
      <c r="R35" s="178">
        <f t="shared" si="46"/>
        <v>0</v>
      </c>
      <c r="S35" s="178">
        <f t="shared" si="46"/>
        <v>0</v>
      </c>
      <c r="T35" s="178">
        <f t="shared" si="46"/>
        <v>0</v>
      </c>
      <c r="U35" s="178">
        <f t="shared" si="46"/>
        <v>8807443</v>
      </c>
      <c r="V35" s="179">
        <f t="shared" si="46"/>
        <v>1063424</v>
      </c>
      <c r="W35" s="178">
        <f t="shared" si="46"/>
        <v>9870867</v>
      </c>
      <c r="X35" s="178">
        <f t="shared" si="46"/>
        <v>7119940</v>
      </c>
      <c r="Y35" s="179">
        <f t="shared" si="46"/>
        <v>334000</v>
      </c>
      <c r="Z35" s="178">
        <f t="shared" si="46"/>
        <v>7453940</v>
      </c>
      <c r="AA35" s="178">
        <f t="shared" si="46"/>
        <v>0</v>
      </c>
      <c r="AB35" s="182">
        <f t="shared" si="46"/>
        <v>0</v>
      </c>
      <c r="AC35" s="178">
        <f t="shared" si="46"/>
        <v>0</v>
      </c>
      <c r="AD35" s="178">
        <f t="shared" si="46"/>
        <v>0</v>
      </c>
      <c r="AE35" s="178">
        <f t="shared" si="46"/>
        <v>0</v>
      </c>
      <c r="AF35" s="178">
        <f t="shared" si="46"/>
        <v>0</v>
      </c>
      <c r="AG35" s="178">
        <f t="shared" si="46"/>
        <v>0</v>
      </c>
      <c r="AH35" s="178">
        <f t="shared" si="46"/>
        <v>0</v>
      </c>
      <c r="AI35" s="178">
        <f t="shared" si="46"/>
        <v>0</v>
      </c>
      <c r="AJ35" s="178">
        <f t="shared" si="46"/>
        <v>0</v>
      </c>
      <c r="AK35" s="178">
        <f t="shared" si="46"/>
        <v>0</v>
      </c>
      <c r="AL35" s="178">
        <f t="shared" si="46"/>
        <v>0</v>
      </c>
      <c r="AM35" s="178">
        <f t="shared" si="46"/>
        <v>0</v>
      </c>
      <c r="AN35" s="178">
        <f t="shared" si="46"/>
        <v>0</v>
      </c>
      <c r="AO35" s="178">
        <f t="shared" si="46"/>
        <v>0</v>
      </c>
      <c r="AP35" s="178">
        <f t="shared" si="46"/>
        <v>0</v>
      </c>
      <c r="AQ35" s="178">
        <f t="shared" si="46"/>
        <v>0</v>
      </c>
      <c r="AR35" s="178">
        <f t="shared" si="46"/>
        <v>0</v>
      </c>
      <c r="AS35" s="178">
        <f t="shared" si="46"/>
        <v>0</v>
      </c>
      <c r="AT35" s="178">
        <f t="shared" si="46"/>
        <v>0</v>
      </c>
      <c r="AU35" s="178">
        <f t="shared" si="46"/>
        <v>0</v>
      </c>
      <c r="AV35" s="178">
        <f t="shared" si="46"/>
        <v>0</v>
      </c>
      <c r="AW35" s="178">
        <f t="shared" si="46"/>
        <v>0</v>
      </c>
      <c r="AX35" s="178">
        <f t="shared" si="46"/>
        <v>0</v>
      </c>
      <c r="AY35" s="178">
        <f t="shared" si="46"/>
        <v>0</v>
      </c>
      <c r="AZ35" s="178">
        <f t="shared" si="46"/>
        <v>0</v>
      </c>
      <c r="BA35" s="178">
        <f t="shared" si="46"/>
        <v>0</v>
      </c>
      <c r="BB35" s="178">
        <f t="shared" si="46"/>
        <v>0</v>
      </c>
      <c r="BC35" s="178">
        <f t="shared" si="46"/>
        <v>0</v>
      </c>
      <c r="BD35" s="178">
        <f t="shared" si="46"/>
        <v>0</v>
      </c>
      <c r="BE35" s="178">
        <f t="shared" si="46"/>
        <v>0</v>
      </c>
      <c r="BF35" s="178">
        <f t="shared" si="46"/>
        <v>0</v>
      </c>
      <c r="BG35" s="178">
        <f t="shared" si="46"/>
        <v>0</v>
      </c>
      <c r="BH35" s="178">
        <f t="shared" si="46"/>
        <v>15927383</v>
      </c>
      <c r="BI35" s="179">
        <f t="shared" si="46"/>
        <v>1397424</v>
      </c>
      <c r="BJ35" s="178">
        <f t="shared" si="46"/>
        <v>17324807</v>
      </c>
      <c r="BK35" s="178">
        <f t="shared" si="46"/>
        <v>12748975</v>
      </c>
      <c r="BL35" s="178">
        <f t="shared" si="46"/>
        <v>0</v>
      </c>
      <c r="BM35" s="178">
        <f t="shared" si="46"/>
        <v>12748975</v>
      </c>
      <c r="BN35" s="220">
        <f t="shared" si="46"/>
        <v>30073782</v>
      </c>
      <c r="BO35" s="41"/>
    </row>
    <row r="36" spans="1:67" ht="30" customHeight="1">
      <c r="A36" s="258"/>
      <c r="B36" s="259"/>
      <c r="C36" s="259"/>
      <c r="D36" s="266" t="s">
        <v>45</v>
      </c>
      <c r="E36" s="274"/>
      <c r="F36" s="178">
        <f>F17+F20</f>
        <v>81041789</v>
      </c>
      <c r="G36" s="178">
        <f t="shared" ref="G36:BN36" si="47">G17+G20</f>
        <v>0</v>
      </c>
      <c r="H36" s="178">
        <f t="shared" si="47"/>
        <v>81041789</v>
      </c>
      <c r="I36" s="178">
        <f t="shared" si="47"/>
        <v>0</v>
      </c>
      <c r="J36" s="178">
        <f t="shared" si="47"/>
        <v>0</v>
      </c>
      <c r="K36" s="178">
        <f t="shared" si="47"/>
        <v>0</v>
      </c>
      <c r="L36" s="178">
        <f t="shared" si="47"/>
        <v>0</v>
      </c>
      <c r="M36" s="178">
        <f t="shared" si="47"/>
        <v>0</v>
      </c>
      <c r="N36" s="178">
        <f t="shared" si="47"/>
        <v>0</v>
      </c>
      <c r="O36" s="178">
        <f t="shared" si="47"/>
        <v>0</v>
      </c>
      <c r="P36" s="178">
        <f t="shared" si="47"/>
        <v>0</v>
      </c>
      <c r="Q36" s="178">
        <f t="shared" si="47"/>
        <v>0</v>
      </c>
      <c r="R36" s="178">
        <f t="shared" si="47"/>
        <v>0</v>
      </c>
      <c r="S36" s="178">
        <f t="shared" si="47"/>
        <v>0</v>
      </c>
      <c r="T36" s="178">
        <f t="shared" si="47"/>
        <v>0</v>
      </c>
      <c r="U36" s="178">
        <f t="shared" si="47"/>
        <v>9360112</v>
      </c>
      <c r="V36" s="178">
        <f t="shared" si="47"/>
        <v>0</v>
      </c>
      <c r="W36" s="178">
        <f t="shared" si="47"/>
        <v>9360112</v>
      </c>
      <c r="X36" s="178">
        <f t="shared" si="47"/>
        <v>12326852</v>
      </c>
      <c r="Y36" s="178">
        <f t="shared" si="47"/>
        <v>0</v>
      </c>
      <c r="Z36" s="178">
        <f t="shared" si="47"/>
        <v>12326852</v>
      </c>
      <c r="AA36" s="178">
        <f t="shared" si="47"/>
        <v>0</v>
      </c>
      <c r="AB36" s="178">
        <f t="shared" si="47"/>
        <v>0</v>
      </c>
      <c r="AC36" s="178">
        <f t="shared" si="47"/>
        <v>0</v>
      </c>
      <c r="AD36" s="178">
        <f t="shared" si="47"/>
        <v>0</v>
      </c>
      <c r="AE36" s="178">
        <f t="shared" si="47"/>
        <v>0</v>
      </c>
      <c r="AF36" s="178">
        <f t="shared" si="47"/>
        <v>0</v>
      </c>
      <c r="AG36" s="178">
        <f t="shared" si="47"/>
        <v>0</v>
      </c>
      <c r="AH36" s="178">
        <f t="shared" si="47"/>
        <v>0</v>
      </c>
      <c r="AI36" s="178">
        <f t="shared" si="47"/>
        <v>0</v>
      </c>
      <c r="AJ36" s="178">
        <f t="shared" si="47"/>
        <v>0</v>
      </c>
      <c r="AK36" s="178">
        <f t="shared" si="47"/>
        <v>0</v>
      </c>
      <c r="AL36" s="178">
        <f t="shared" si="47"/>
        <v>0</v>
      </c>
      <c r="AM36" s="178">
        <f t="shared" si="47"/>
        <v>0</v>
      </c>
      <c r="AN36" s="178">
        <f t="shared" si="47"/>
        <v>0</v>
      </c>
      <c r="AO36" s="178">
        <f t="shared" si="47"/>
        <v>0</v>
      </c>
      <c r="AP36" s="178">
        <f t="shared" si="47"/>
        <v>0</v>
      </c>
      <c r="AQ36" s="178">
        <f t="shared" si="47"/>
        <v>0</v>
      </c>
      <c r="AR36" s="178">
        <f t="shared" si="47"/>
        <v>0</v>
      </c>
      <c r="AS36" s="178">
        <f t="shared" si="47"/>
        <v>0</v>
      </c>
      <c r="AT36" s="178">
        <f t="shared" si="47"/>
        <v>0</v>
      </c>
      <c r="AU36" s="178">
        <f t="shared" si="47"/>
        <v>0</v>
      </c>
      <c r="AV36" s="178">
        <f t="shared" si="47"/>
        <v>0</v>
      </c>
      <c r="AW36" s="178">
        <f t="shared" si="47"/>
        <v>0</v>
      </c>
      <c r="AX36" s="178">
        <f t="shared" si="47"/>
        <v>0</v>
      </c>
      <c r="AY36" s="178">
        <f t="shared" si="47"/>
        <v>0</v>
      </c>
      <c r="AZ36" s="178">
        <f t="shared" si="47"/>
        <v>0</v>
      </c>
      <c r="BA36" s="178">
        <f t="shared" si="47"/>
        <v>0</v>
      </c>
      <c r="BB36" s="178">
        <f t="shared" si="47"/>
        <v>0</v>
      </c>
      <c r="BC36" s="178">
        <f t="shared" si="47"/>
        <v>0</v>
      </c>
      <c r="BD36" s="178">
        <f t="shared" si="47"/>
        <v>0</v>
      </c>
      <c r="BE36" s="178">
        <f t="shared" si="47"/>
        <v>0</v>
      </c>
      <c r="BF36" s="178">
        <f t="shared" si="47"/>
        <v>0</v>
      </c>
      <c r="BG36" s="178">
        <f t="shared" si="47"/>
        <v>0</v>
      </c>
      <c r="BH36" s="178">
        <f t="shared" si="47"/>
        <v>21686964</v>
      </c>
      <c r="BI36" s="178">
        <f t="shared" si="47"/>
        <v>0</v>
      </c>
      <c r="BJ36" s="178">
        <f t="shared" si="47"/>
        <v>21686964</v>
      </c>
      <c r="BK36" s="178">
        <f t="shared" si="47"/>
        <v>59354825</v>
      </c>
      <c r="BL36" s="178">
        <f t="shared" si="47"/>
        <v>0</v>
      </c>
      <c r="BM36" s="178">
        <f t="shared" si="47"/>
        <v>59354825</v>
      </c>
      <c r="BN36" s="220">
        <f t="shared" si="47"/>
        <v>81041789</v>
      </c>
      <c r="BO36" s="41"/>
    </row>
    <row r="37" spans="1:67" ht="30" customHeight="1">
      <c r="A37" s="258"/>
      <c r="B37" s="259"/>
      <c r="C37" s="259"/>
      <c r="D37" s="266" t="s">
        <v>50</v>
      </c>
      <c r="E37" s="274"/>
      <c r="F37" s="178">
        <f>F13</f>
        <v>1150001</v>
      </c>
      <c r="G37" s="178">
        <f t="shared" ref="G37:BN37" si="48">G13</f>
        <v>0</v>
      </c>
      <c r="H37" s="178">
        <f t="shared" si="48"/>
        <v>1150001</v>
      </c>
      <c r="I37" s="178">
        <f t="shared" si="48"/>
        <v>0</v>
      </c>
      <c r="J37" s="178">
        <f t="shared" si="48"/>
        <v>0</v>
      </c>
      <c r="K37" s="178">
        <f t="shared" si="48"/>
        <v>0</v>
      </c>
      <c r="L37" s="178">
        <f t="shared" si="48"/>
        <v>0</v>
      </c>
      <c r="M37" s="178">
        <f t="shared" si="48"/>
        <v>0</v>
      </c>
      <c r="N37" s="178">
        <f t="shared" si="48"/>
        <v>0</v>
      </c>
      <c r="O37" s="178">
        <f t="shared" si="48"/>
        <v>0</v>
      </c>
      <c r="P37" s="178">
        <f t="shared" si="48"/>
        <v>0</v>
      </c>
      <c r="Q37" s="178">
        <f t="shared" si="48"/>
        <v>0</v>
      </c>
      <c r="R37" s="178">
        <f t="shared" si="48"/>
        <v>0</v>
      </c>
      <c r="S37" s="178">
        <f t="shared" si="48"/>
        <v>0</v>
      </c>
      <c r="T37" s="178">
        <f t="shared" si="48"/>
        <v>0</v>
      </c>
      <c r="U37" s="178">
        <f t="shared" si="48"/>
        <v>402848</v>
      </c>
      <c r="V37" s="178">
        <f t="shared" si="48"/>
        <v>0</v>
      </c>
      <c r="W37" s="178">
        <f t="shared" si="48"/>
        <v>402848</v>
      </c>
      <c r="X37" s="178">
        <f t="shared" si="48"/>
        <v>647153</v>
      </c>
      <c r="Y37" s="178">
        <f t="shared" si="48"/>
        <v>0</v>
      </c>
      <c r="Z37" s="178">
        <f t="shared" si="48"/>
        <v>647153</v>
      </c>
      <c r="AA37" s="178">
        <f t="shared" si="48"/>
        <v>0</v>
      </c>
      <c r="AB37" s="178">
        <f t="shared" si="48"/>
        <v>0</v>
      </c>
      <c r="AC37" s="178">
        <f t="shared" si="48"/>
        <v>0</v>
      </c>
      <c r="AD37" s="178">
        <f t="shared" si="48"/>
        <v>0</v>
      </c>
      <c r="AE37" s="178">
        <f t="shared" si="48"/>
        <v>0</v>
      </c>
      <c r="AF37" s="178">
        <f t="shared" si="48"/>
        <v>0</v>
      </c>
      <c r="AG37" s="178">
        <f t="shared" si="48"/>
        <v>0</v>
      </c>
      <c r="AH37" s="178">
        <f t="shared" si="48"/>
        <v>0</v>
      </c>
      <c r="AI37" s="178">
        <f t="shared" si="48"/>
        <v>0</v>
      </c>
      <c r="AJ37" s="178">
        <f t="shared" si="48"/>
        <v>0</v>
      </c>
      <c r="AK37" s="178">
        <f t="shared" si="48"/>
        <v>0</v>
      </c>
      <c r="AL37" s="178">
        <f t="shared" si="48"/>
        <v>0</v>
      </c>
      <c r="AM37" s="178">
        <f t="shared" si="48"/>
        <v>0</v>
      </c>
      <c r="AN37" s="178">
        <f t="shared" si="48"/>
        <v>0</v>
      </c>
      <c r="AO37" s="178">
        <f t="shared" si="48"/>
        <v>0</v>
      </c>
      <c r="AP37" s="178">
        <f t="shared" si="48"/>
        <v>0</v>
      </c>
      <c r="AQ37" s="178">
        <f t="shared" si="48"/>
        <v>0</v>
      </c>
      <c r="AR37" s="178">
        <f t="shared" si="48"/>
        <v>0</v>
      </c>
      <c r="AS37" s="178">
        <f t="shared" si="48"/>
        <v>0</v>
      </c>
      <c r="AT37" s="178">
        <f t="shared" si="48"/>
        <v>0</v>
      </c>
      <c r="AU37" s="178">
        <f t="shared" si="48"/>
        <v>0</v>
      </c>
      <c r="AV37" s="178">
        <f t="shared" si="48"/>
        <v>0</v>
      </c>
      <c r="AW37" s="178">
        <f t="shared" si="48"/>
        <v>0</v>
      </c>
      <c r="AX37" s="178">
        <f t="shared" si="48"/>
        <v>0</v>
      </c>
      <c r="AY37" s="178">
        <f t="shared" si="48"/>
        <v>0</v>
      </c>
      <c r="AZ37" s="178">
        <f t="shared" si="48"/>
        <v>0</v>
      </c>
      <c r="BA37" s="178">
        <f t="shared" si="48"/>
        <v>0</v>
      </c>
      <c r="BB37" s="178">
        <f t="shared" si="48"/>
        <v>0</v>
      </c>
      <c r="BC37" s="178">
        <f t="shared" si="48"/>
        <v>0</v>
      </c>
      <c r="BD37" s="178">
        <f t="shared" si="48"/>
        <v>0</v>
      </c>
      <c r="BE37" s="178">
        <f t="shared" si="48"/>
        <v>0</v>
      </c>
      <c r="BF37" s="178">
        <f t="shared" si="48"/>
        <v>0</v>
      </c>
      <c r="BG37" s="178">
        <f t="shared" si="48"/>
        <v>0</v>
      </c>
      <c r="BH37" s="178">
        <f t="shared" si="48"/>
        <v>1050001</v>
      </c>
      <c r="BI37" s="178">
        <f t="shared" si="48"/>
        <v>0</v>
      </c>
      <c r="BJ37" s="178">
        <f t="shared" si="48"/>
        <v>1050001</v>
      </c>
      <c r="BK37" s="178">
        <f t="shared" si="48"/>
        <v>100000</v>
      </c>
      <c r="BL37" s="178">
        <f t="shared" si="48"/>
        <v>0</v>
      </c>
      <c r="BM37" s="178">
        <f t="shared" si="48"/>
        <v>100000</v>
      </c>
      <c r="BN37" s="220">
        <f t="shared" si="48"/>
        <v>1150001</v>
      </c>
      <c r="BO37" s="41"/>
    </row>
    <row r="38" spans="1:67" ht="30" customHeight="1" thickBot="1">
      <c r="A38" s="270"/>
      <c r="B38" s="271"/>
      <c r="C38" s="271"/>
      <c r="D38" s="275" t="s">
        <v>55</v>
      </c>
      <c r="E38" s="276"/>
      <c r="F38" s="180">
        <f>F16+F20+F25+F14+F18+F23</f>
        <v>213034208</v>
      </c>
      <c r="G38" s="180">
        <f t="shared" ref="G38:BN38" si="49">G16+G20+G25+G14+G18+G23</f>
        <v>1397424</v>
      </c>
      <c r="H38" s="180">
        <f t="shared" si="49"/>
        <v>214431632</v>
      </c>
      <c r="I38" s="180">
        <f t="shared" si="49"/>
        <v>0</v>
      </c>
      <c r="J38" s="180">
        <f t="shared" si="49"/>
        <v>0</v>
      </c>
      <c r="K38" s="180">
        <f t="shared" si="49"/>
        <v>0</v>
      </c>
      <c r="L38" s="180">
        <f t="shared" si="49"/>
        <v>0</v>
      </c>
      <c r="M38" s="180">
        <f t="shared" si="49"/>
        <v>0</v>
      </c>
      <c r="N38" s="180">
        <f t="shared" si="49"/>
        <v>0</v>
      </c>
      <c r="O38" s="180">
        <f t="shared" si="49"/>
        <v>0</v>
      </c>
      <c r="P38" s="180">
        <f t="shared" si="49"/>
        <v>0</v>
      </c>
      <c r="Q38" s="180">
        <f t="shared" si="49"/>
        <v>0</v>
      </c>
      <c r="R38" s="180">
        <f t="shared" si="49"/>
        <v>0</v>
      </c>
      <c r="S38" s="180">
        <f t="shared" si="49"/>
        <v>0</v>
      </c>
      <c r="T38" s="180">
        <f t="shared" si="49"/>
        <v>0</v>
      </c>
      <c r="U38" s="180">
        <f t="shared" si="49"/>
        <v>45394681</v>
      </c>
      <c r="V38" s="180">
        <f t="shared" si="49"/>
        <v>1063424</v>
      </c>
      <c r="W38" s="180">
        <f t="shared" si="49"/>
        <v>46458105</v>
      </c>
      <c r="X38" s="180">
        <f t="shared" si="49"/>
        <v>38660320</v>
      </c>
      <c r="Y38" s="180">
        <f t="shared" si="49"/>
        <v>334000</v>
      </c>
      <c r="Z38" s="180">
        <f t="shared" si="49"/>
        <v>38994320</v>
      </c>
      <c r="AA38" s="180">
        <f t="shared" si="49"/>
        <v>0</v>
      </c>
      <c r="AB38" s="180">
        <f t="shared" si="49"/>
        <v>0</v>
      </c>
      <c r="AC38" s="180">
        <f t="shared" si="49"/>
        <v>0</v>
      </c>
      <c r="AD38" s="180">
        <f t="shared" si="49"/>
        <v>0</v>
      </c>
      <c r="AE38" s="180">
        <f t="shared" si="49"/>
        <v>0</v>
      </c>
      <c r="AF38" s="180">
        <f t="shared" si="49"/>
        <v>0</v>
      </c>
      <c r="AG38" s="180">
        <f t="shared" si="49"/>
        <v>0</v>
      </c>
      <c r="AH38" s="180">
        <f t="shared" si="49"/>
        <v>0</v>
      </c>
      <c r="AI38" s="180">
        <f t="shared" si="49"/>
        <v>0</v>
      </c>
      <c r="AJ38" s="180">
        <f t="shared" si="49"/>
        <v>0</v>
      </c>
      <c r="AK38" s="180">
        <f t="shared" si="49"/>
        <v>0</v>
      </c>
      <c r="AL38" s="180">
        <f t="shared" si="49"/>
        <v>0</v>
      </c>
      <c r="AM38" s="180">
        <f t="shared" si="49"/>
        <v>0</v>
      </c>
      <c r="AN38" s="180">
        <f t="shared" si="49"/>
        <v>0</v>
      </c>
      <c r="AO38" s="180">
        <f t="shared" si="49"/>
        <v>0</v>
      </c>
      <c r="AP38" s="180">
        <f t="shared" si="49"/>
        <v>0</v>
      </c>
      <c r="AQ38" s="180">
        <f t="shared" si="49"/>
        <v>0</v>
      </c>
      <c r="AR38" s="180">
        <f t="shared" si="49"/>
        <v>0</v>
      </c>
      <c r="AS38" s="180">
        <f t="shared" si="49"/>
        <v>0</v>
      </c>
      <c r="AT38" s="180">
        <f t="shared" si="49"/>
        <v>0</v>
      </c>
      <c r="AU38" s="180">
        <f t="shared" si="49"/>
        <v>0</v>
      </c>
      <c r="AV38" s="180">
        <f t="shared" si="49"/>
        <v>0</v>
      </c>
      <c r="AW38" s="180">
        <f t="shared" si="49"/>
        <v>0</v>
      </c>
      <c r="AX38" s="180">
        <f t="shared" si="49"/>
        <v>0</v>
      </c>
      <c r="AY38" s="180">
        <f t="shared" si="49"/>
        <v>0</v>
      </c>
      <c r="AZ38" s="180">
        <f t="shared" si="49"/>
        <v>0</v>
      </c>
      <c r="BA38" s="180">
        <f t="shared" si="49"/>
        <v>0</v>
      </c>
      <c r="BB38" s="180">
        <f t="shared" si="49"/>
        <v>0</v>
      </c>
      <c r="BC38" s="180">
        <f t="shared" si="49"/>
        <v>0</v>
      </c>
      <c r="BD38" s="180">
        <f t="shared" si="49"/>
        <v>0</v>
      </c>
      <c r="BE38" s="180">
        <f t="shared" si="49"/>
        <v>0</v>
      </c>
      <c r="BF38" s="180">
        <f t="shared" si="49"/>
        <v>0</v>
      </c>
      <c r="BG38" s="180">
        <f t="shared" si="49"/>
        <v>0</v>
      </c>
      <c r="BH38" s="180">
        <f t="shared" si="49"/>
        <v>84055001</v>
      </c>
      <c r="BI38" s="180">
        <f t="shared" si="49"/>
        <v>1397424</v>
      </c>
      <c r="BJ38" s="180">
        <f t="shared" si="49"/>
        <v>85452425</v>
      </c>
      <c r="BK38" s="180">
        <f t="shared" si="49"/>
        <v>128979207</v>
      </c>
      <c r="BL38" s="180">
        <f t="shared" si="49"/>
        <v>0</v>
      </c>
      <c r="BM38" s="180">
        <f t="shared" si="49"/>
        <v>128979207</v>
      </c>
      <c r="BN38" s="221">
        <f t="shared" si="49"/>
        <v>214431632</v>
      </c>
      <c r="BO38" s="41"/>
    </row>
    <row r="39" spans="1:67" ht="30" customHeight="1">
      <c r="A39" s="258" t="s">
        <v>57</v>
      </c>
      <c r="B39" s="259"/>
      <c r="C39" s="259"/>
      <c r="D39" s="262" t="s">
        <v>44</v>
      </c>
      <c r="E39" s="263"/>
      <c r="F39" s="181">
        <f>F29+F34</f>
        <v>128534400</v>
      </c>
      <c r="G39" s="181">
        <f t="shared" ref="G39:BN39" si="50">G29+G34</f>
        <v>3289511</v>
      </c>
      <c r="H39" s="181">
        <f t="shared" si="50"/>
        <v>131823911</v>
      </c>
      <c r="I39" s="181">
        <f t="shared" si="50"/>
        <v>0</v>
      </c>
      <c r="J39" s="181">
        <f t="shared" si="50"/>
        <v>0</v>
      </c>
      <c r="K39" s="181">
        <f t="shared" si="50"/>
        <v>0</v>
      </c>
      <c r="L39" s="181">
        <f t="shared" si="50"/>
        <v>0</v>
      </c>
      <c r="M39" s="181">
        <f t="shared" si="50"/>
        <v>0</v>
      </c>
      <c r="N39" s="181">
        <f t="shared" si="50"/>
        <v>0</v>
      </c>
      <c r="O39" s="181">
        <f t="shared" si="50"/>
        <v>0</v>
      </c>
      <c r="P39" s="181">
        <f t="shared" si="50"/>
        <v>0</v>
      </c>
      <c r="Q39" s="181">
        <f t="shared" si="50"/>
        <v>0</v>
      </c>
      <c r="R39" s="181">
        <f t="shared" si="50"/>
        <v>0</v>
      </c>
      <c r="S39" s="181">
        <f t="shared" si="50"/>
        <v>0</v>
      </c>
      <c r="T39" s="181">
        <f t="shared" si="50"/>
        <v>0</v>
      </c>
      <c r="U39" s="181">
        <f t="shared" si="50"/>
        <v>30552929</v>
      </c>
      <c r="V39" s="181">
        <f t="shared" si="50"/>
        <v>0</v>
      </c>
      <c r="W39" s="181">
        <f t="shared" si="50"/>
        <v>30552929</v>
      </c>
      <c r="X39" s="181">
        <f t="shared" si="50"/>
        <v>18566375</v>
      </c>
      <c r="Y39" s="181">
        <f t="shared" si="50"/>
        <v>3289511</v>
      </c>
      <c r="Z39" s="181">
        <f t="shared" si="50"/>
        <v>21855886</v>
      </c>
      <c r="AA39" s="181">
        <f t="shared" si="50"/>
        <v>0</v>
      </c>
      <c r="AB39" s="181">
        <f t="shared" si="50"/>
        <v>0</v>
      </c>
      <c r="AC39" s="181">
        <f t="shared" si="50"/>
        <v>0</v>
      </c>
      <c r="AD39" s="181">
        <f t="shared" si="50"/>
        <v>0</v>
      </c>
      <c r="AE39" s="181">
        <f t="shared" si="50"/>
        <v>0</v>
      </c>
      <c r="AF39" s="181">
        <f t="shared" si="50"/>
        <v>0</v>
      </c>
      <c r="AG39" s="181">
        <f t="shared" si="50"/>
        <v>0</v>
      </c>
      <c r="AH39" s="181">
        <f t="shared" si="50"/>
        <v>0</v>
      </c>
      <c r="AI39" s="181">
        <f t="shared" si="50"/>
        <v>0</v>
      </c>
      <c r="AJ39" s="181">
        <f t="shared" si="50"/>
        <v>0</v>
      </c>
      <c r="AK39" s="181">
        <f t="shared" si="50"/>
        <v>0</v>
      </c>
      <c r="AL39" s="181">
        <f t="shared" si="50"/>
        <v>0</v>
      </c>
      <c r="AM39" s="181">
        <f t="shared" si="50"/>
        <v>0</v>
      </c>
      <c r="AN39" s="181">
        <f t="shared" si="50"/>
        <v>0</v>
      </c>
      <c r="AO39" s="181">
        <f t="shared" si="50"/>
        <v>0</v>
      </c>
      <c r="AP39" s="181">
        <f t="shared" si="50"/>
        <v>0</v>
      </c>
      <c r="AQ39" s="181">
        <f t="shared" si="50"/>
        <v>0</v>
      </c>
      <c r="AR39" s="181">
        <f t="shared" si="50"/>
        <v>0</v>
      </c>
      <c r="AS39" s="181">
        <f t="shared" si="50"/>
        <v>0</v>
      </c>
      <c r="AT39" s="181">
        <f t="shared" si="50"/>
        <v>0</v>
      </c>
      <c r="AU39" s="181">
        <f t="shared" si="50"/>
        <v>0</v>
      </c>
      <c r="AV39" s="181">
        <f t="shared" si="50"/>
        <v>0</v>
      </c>
      <c r="AW39" s="181">
        <f t="shared" si="50"/>
        <v>0</v>
      </c>
      <c r="AX39" s="181">
        <f t="shared" si="50"/>
        <v>0</v>
      </c>
      <c r="AY39" s="181">
        <f t="shared" si="50"/>
        <v>0</v>
      </c>
      <c r="AZ39" s="181">
        <f t="shared" si="50"/>
        <v>0</v>
      </c>
      <c r="BA39" s="181">
        <f t="shared" si="50"/>
        <v>0</v>
      </c>
      <c r="BB39" s="181">
        <f t="shared" si="50"/>
        <v>0</v>
      </c>
      <c r="BC39" s="181">
        <f t="shared" si="50"/>
        <v>0</v>
      </c>
      <c r="BD39" s="181">
        <f t="shared" si="50"/>
        <v>0</v>
      </c>
      <c r="BE39" s="181">
        <f t="shared" si="50"/>
        <v>0</v>
      </c>
      <c r="BF39" s="181">
        <f t="shared" si="50"/>
        <v>0</v>
      </c>
      <c r="BG39" s="181">
        <f t="shared" si="50"/>
        <v>0</v>
      </c>
      <c r="BH39" s="181">
        <f t="shared" si="50"/>
        <v>49119304</v>
      </c>
      <c r="BI39" s="181">
        <f t="shared" si="50"/>
        <v>3289511</v>
      </c>
      <c r="BJ39" s="181">
        <f t="shared" si="50"/>
        <v>52408815</v>
      </c>
      <c r="BK39" s="181">
        <f t="shared" si="50"/>
        <v>79415096</v>
      </c>
      <c r="BL39" s="181">
        <f t="shared" si="50"/>
        <v>0</v>
      </c>
      <c r="BM39" s="181">
        <f t="shared" si="50"/>
        <v>79415096</v>
      </c>
      <c r="BN39" s="222">
        <f t="shared" si="50"/>
        <v>131823911</v>
      </c>
      <c r="BO39" s="41"/>
    </row>
    <row r="40" spans="1:67" ht="30" customHeight="1">
      <c r="A40" s="258"/>
      <c r="B40" s="259"/>
      <c r="C40" s="259"/>
      <c r="D40" s="264" t="s">
        <v>40</v>
      </c>
      <c r="E40" s="265"/>
      <c r="F40" s="176">
        <f>F30+F35</f>
        <v>46142410</v>
      </c>
      <c r="G40" s="183">
        <f t="shared" ref="G40:BN40" si="51">G30+G35</f>
        <v>4222106</v>
      </c>
      <c r="H40" s="176">
        <f t="shared" si="51"/>
        <v>50364516</v>
      </c>
      <c r="I40" s="176">
        <f t="shared" si="51"/>
        <v>0</v>
      </c>
      <c r="J40" s="176">
        <f t="shared" si="51"/>
        <v>0</v>
      </c>
      <c r="K40" s="176">
        <f t="shared" si="51"/>
        <v>0</v>
      </c>
      <c r="L40" s="176">
        <f t="shared" si="51"/>
        <v>0</v>
      </c>
      <c r="M40" s="176">
        <f t="shared" si="51"/>
        <v>0</v>
      </c>
      <c r="N40" s="176">
        <f t="shared" si="51"/>
        <v>0</v>
      </c>
      <c r="O40" s="176">
        <f t="shared" si="51"/>
        <v>0</v>
      </c>
      <c r="P40" s="176">
        <f t="shared" si="51"/>
        <v>0</v>
      </c>
      <c r="Q40" s="176">
        <f t="shared" si="51"/>
        <v>0</v>
      </c>
      <c r="R40" s="176">
        <f t="shared" si="51"/>
        <v>0</v>
      </c>
      <c r="S40" s="176">
        <f t="shared" si="51"/>
        <v>0</v>
      </c>
      <c r="T40" s="176">
        <f t="shared" si="51"/>
        <v>0</v>
      </c>
      <c r="U40" s="176">
        <f t="shared" si="51"/>
        <v>10668268</v>
      </c>
      <c r="V40" s="183">
        <f t="shared" si="51"/>
        <v>638106</v>
      </c>
      <c r="W40" s="176">
        <f t="shared" si="51"/>
        <v>11306374</v>
      </c>
      <c r="X40" s="176">
        <f t="shared" si="51"/>
        <v>10039940</v>
      </c>
      <c r="Y40" s="183">
        <f t="shared" si="51"/>
        <v>984000</v>
      </c>
      <c r="Z40" s="176">
        <f t="shared" si="51"/>
        <v>11023940</v>
      </c>
      <c r="AA40" s="176">
        <f t="shared" si="51"/>
        <v>1650000</v>
      </c>
      <c r="AB40" s="183">
        <f t="shared" si="51"/>
        <v>650000</v>
      </c>
      <c r="AC40" s="176">
        <f t="shared" si="51"/>
        <v>2300000</v>
      </c>
      <c r="AD40" s="176">
        <f t="shared" si="51"/>
        <v>1840000</v>
      </c>
      <c r="AE40" s="183">
        <f t="shared" si="51"/>
        <v>650000</v>
      </c>
      <c r="AF40" s="176">
        <f t="shared" si="51"/>
        <v>2490000</v>
      </c>
      <c r="AG40" s="176">
        <f t="shared" si="51"/>
        <v>2066000</v>
      </c>
      <c r="AH40" s="183">
        <f t="shared" si="51"/>
        <v>650000</v>
      </c>
      <c r="AI40" s="176">
        <f t="shared" si="51"/>
        <v>2716000</v>
      </c>
      <c r="AJ40" s="176">
        <f t="shared" si="51"/>
        <v>1637000</v>
      </c>
      <c r="AK40" s="183">
        <f t="shared" si="51"/>
        <v>650000</v>
      </c>
      <c r="AL40" s="176">
        <f t="shared" si="51"/>
        <v>2287000</v>
      </c>
      <c r="AM40" s="176">
        <f t="shared" si="51"/>
        <v>1964000</v>
      </c>
      <c r="AN40" s="176">
        <f t="shared" si="51"/>
        <v>0</v>
      </c>
      <c r="AO40" s="176">
        <f t="shared" si="51"/>
        <v>1964000</v>
      </c>
      <c r="AP40" s="176">
        <f t="shared" si="51"/>
        <v>0</v>
      </c>
      <c r="AQ40" s="176">
        <f t="shared" si="51"/>
        <v>0</v>
      </c>
      <c r="AR40" s="176">
        <f t="shared" si="51"/>
        <v>0</v>
      </c>
      <c r="AS40" s="176">
        <f t="shared" si="51"/>
        <v>0</v>
      </c>
      <c r="AT40" s="176">
        <f t="shared" si="51"/>
        <v>0</v>
      </c>
      <c r="AU40" s="176">
        <f t="shared" si="51"/>
        <v>0</v>
      </c>
      <c r="AV40" s="176">
        <f t="shared" si="51"/>
        <v>0</v>
      </c>
      <c r="AW40" s="176">
        <f t="shared" si="51"/>
        <v>0</v>
      </c>
      <c r="AX40" s="176">
        <f t="shared" si="51"/>
        <v>0</v>
      </c>
      <c r="AY40" s="176">
        <f t="shared" si="51"/>
        <v>0</v>
      </c>
      <c r="AZ40" s="176">
        <f t="shared" si="51"/>
        <v>0</v>
      </c>
      <c r="BA40" s="176">
        <f t="shared" si="51"/>
        <v>0</v>
      </c>
      <c r="BB40" s="176">
        <f t="shared" si="51"/>
        <v>0</v>
      </c>
      <c r="BC40" s="176">
        <f t="shared" si="51"/>
        <v>0</v>
      </c>
      <c r="BD40" s="176">
        <f t="shared" si="51"/>
        <v>0</v>
      </c>
      <c r="BE40" s="176">
        <f t="shared" si="51"/>
        <v>0</v>
      </c>
      <c r="BF40" s="176">
        <f t="shared" si="51"/>
        <v>0</v>
      </c>
      <c r="BG40" s="176">
        <f t="shared" si="51"/>
        <v>0</v>
      </c>
      <c r="BH40" s="176">
        <f t="shared" si="51"/>
        <v>29865208</v>
      </c>
      <c r="BI40" s="183">
        <f t="shared" si="51"/>
        <v>4222106</v>
      </c>
      <c r="BJ40" s="176">
        <f t="shared" si="51"/>
        <v>34087314</v>
      </c>
      <c r="BK40" s="176">
        <f t="shared" si="51"/>
        <v>16277202</v>
      </c>
      <c r="BL40" s="176">
        <f t="shared" si="51"/>
        <v>0</v>
      </c>
      <c r="BM40" s="176">
        <f t="shared" si="51"/>
        <v>16277202</v>
      </c>
      <c r="BN40" s="219">
        <f t="shared" si="51"/>
        <v>50364516</v>
      </c>
      <c r="BO40" s="41"/>
    </row>
    <row r="41" spans="1:67" ht="30" customHeight="1">
      <c r="A41" s="258"/>
      <c r="B41" s="259"/>
      <c r="C41" s="259"/>
      <c r="D41" s="266" t="s">
        <v>45</v>
      </c>
      <c r="E41" s="267"/>
      <c r="F41" s="176">
        <f>F31+F36</f>
        <v>98697925</v>
      </c>
      <c r="G41" s="176">
        <f t="shared" ref="G41:BN41" si="52">G31+G36</f>
        <v>582470</v>
      </c>
      <c r="H41" s="176">
        <f t="shared" si="52"/>
        <v>99280395</v>
      </c>
      <c r="I41" s="176">
        <f t="shared" si="52"/>
        <v>0</v>
      </c>
      <c r="J41" s="176">
        <f t="shared" si="52"/>
        <v>0</v>
      </c>
      <c r="K41" s="176">
        <f t="shared" si="52"/>
        <v>0</v>
      </c>
      <c r="L41" s="176">
        <f t="shared" si="52"/>
        <v>0</v>
      </c>
      <c r="M41" s="176">
        <f t="shared" si="52"/>
        <v>0</v>
      </c>
      <c r="N41" s="176">
        <f t="shared" si="52"/>
        <v>0</v>
      </c>
      <c r="O41" s="176">
        <f t="shared" si="52"/>
        <v>0</v>
      </c>
      <c r="P41" s="176">
        <f t="shared" si="52"/>
        <v>0</v>
      </c>
      <c r="Q41" s="177">
        <f t="shared" si="52"/>
        <v>0</v>
      </c>
      <c r="R41" s="176">
        <f t="shared" si="52"/>
        <v>0</v>
      </c>
      <c r="S41" s="176">
        <f t="shared" si="52"/>
        <v>0</v>
      </c>
      <c r="T41" s="177">
        <f t="shared" si="52"/>
        <v>0</v>
      </c>
      <c r="U41" s="176">
        <f t="shared" si="52"/>
        <v>9792710</v>
      </c>
      <c r="V41" s="176">
        <f t="shared" si="52"/>
        <v>0</v>
      </c>
      <c r="W41" s="176">
        <f t="shared" si="52"/>
        <v>9792710</v>
      </c>
      <c r="X41" s="176">
        <f t="shared" si="52"/>
        <v>12326852</v>
      </c>
      <c r="Y41" s="176">
        <f t="shared" si="52"/>
        <v>582470</v>
      </c>
      <c r="Z41" s="176">
        <f t="shared" si="52"/>
        <v>12909322</v>
      </c>
      <c r="AA41" s="176">
        <f t="shared" si="52"/>
        <v>0</v>
      </c>
      <c r="AB41" s="176">
        <f t="shared" si="52"/>
        <v>0</v>
      </c>
      <c r="AC41" s="184">
        <f t="shared" si="52"/>
        <v>0</v>
      </c>
      <c r="AD41" s="184">
        <f t="shared" si="52"/>
        <v>0</v>
      </c>
      <c r="AE41" s="184">
        <f t="shared" si="52"/>
        <v>0</v>
      </c>
      <c r="AF41" s="184">
        <f t="shared" si="52"/>
        <v>0</v>
      </c>
      <c r="AG41" s="184">
        <f t="shared" si="52"/>
        <v>0</v>
      </c>
      <c r="AH41" s="184">
        <f t="shared" si="52"/>
        <v>0</v>
      </c>
      <c r="AI41" s="184">
        <f t="shared" si="52"/>
        <v>0</v>
      </c>
      <c r="AJ41" s="176">
        <f t="shared" si="52"/>
        <v>0</v>
      </c>
      <c r="AK41" s="176">
        <f t="shared" si="52"/>
        <v>0</v>
      </c>
      <c r="AL41" s="176">
        <f t="shared" si="52"/>
        <v>0</v>
      </c>
      <c r="AM41" s="176">
        <f t="shared" si="52"/>
        <v>0</v>
      </c>
      <c r="AN41" s="176">
        <f t="shared" si="52"/>
        <v>0</v>
      </c>
      <c r="AO41" s="176">
        <f t="shared" si="52"/>
        <v>0</v>
      </c>
      <c r="AP41" s="176">
        <f t="shared" si="52"/>
        <v>0</v>
      </c>
      <c r="AQ41" s="176">
        <f t="shared" si="52"/>
        <v>0</v>
      </c>
      <c r="AR41" s="176">
        <f t="shared" si="52"/>
        <v>0</v>
      </c>
      <c r="AS41" s="176">
        <f t="shared" si="52"/>
        <v>0</v>
      </c>
      <c r="AT41" s="176">
        <f t="shared" si="52"/>
        <v>0</v>
      </c>
      <c r="AU41" s="176">
        <f t="shared" si="52"/>
        <v>0</v>
      </c>
      <c r="AV41" s="176">
        <f t="shared" si="52"/>
        <v>0</v>
      </c>
      <c r="AW41" s="176">
        <f t="shared" si="52"/>
        <v>0</v>
      </c>
      <c r="AX41" s="176">
        <f t="shared" si="52"/>
        <v>0</v>
      </c>
      <c r="AY41" s="176">
        <f t="shared" si="52"/>
        <v>0</v>
      </c>
      <c r="AZ41" s="176">
        <f t="shared" si="52"/>
        <v>0</v>
      </c>
      <c r="BA41" s="176">
        <f t="shared" si="52"/>
        <v>0</v>
      </c>
      <c r="BB41" s="176">
        <f t="shared" si="52"/>
        <v>0</v>
      </c>
      <c r="BC41" s="176">
        <f t="shared" si="52"/>
        <v>0</v>
      </c>
      <c r="BD41" s="176">
        <f t="shared" si="52"/>
        <v>0</v>
      </c>
      <c r="BE41" s="176">
        <f t="shared" si="52"/>
        <v>0</v>
      </c>
      <c r="BF41" s="176">
        <f t="shared" si="52"/>
        <v>0</v>
      </c>
      <c r="BG41" s="176">
        <f t="shared" si="52"/>
        <v>0</v>
      </c>
      <c r="BH41" s="176">
        <f t="shared" si="52"/>
        <v>22119562</v>
      </c>
      <c r="BI41" s="176">
        <f t="shared" si="52"/>
        <v>582470</v>
      </c>
      <c r="BJ41" s="176">
        <f t="shared" si="52"/>
        <v>22702032</v>
      </c>
      <c r="BK41" s="176">
        <f t="shared" si="52"/>
        <v>76578363</v>
      </c>
      <c r="BL41" s="176">
        <f t="shared" si="52"/>
        <v>0</v>
      </c>
      <c r="BM41" s="176">
        <f t="shared" si="52"/>
        <v>76578363</v>
      </c>
      <c r="BN41" s="219">
        <f t="shared" si="52"/>
        <v>99280395</v>
      </c>
      <c r="BO41" s="41"/>
    </row>
    <row r="42" spans="1:67" ht="30" hidden="1" customHeight="1">
      <c r="A42" s="258"/>
      <c r="B42" s="259"/>
      <c r="C42" s="259"/>
      <c r="D42" s="266" t="s">
        <v>50</v>
      </c>
      <c r="E42" s="267"/>
      <c r="F42" s="176">
        <f t="shared" ref="F42" si="53">F32+F37</f>
        <v>1150001</v>
      </c>
      <c r="G42" s="176">
        <f t="shared" ref="G42:BN42" si="54">G32+G37</f>
        <v>0</v>
      </c>
      <c r="H42" s="176">
        <f t="shared" si="54"/>
        <v>1150001</v>
      </c>
      <c r="I42" s="176">
        <f t="shared" si="54"/>
        <v>0</v>
      </c>
      <c r="J42" s="176">
        <f t="shared" si="54"/>
        <v>0</v>
      </c>
      <c r="K42" s="176">
        <f t="shared" si="54"/>
        <v>0</v>
      </c>
      <c r="L42" s="176">
        <f t="shared" si="54"/>
        <v>0</v>
      </c>
      <c r="M42" s="176">
        <f t="shared" si="54"/>
        <v>0</v>
      </c>
      <c r="N42" s="176">
        <f t="shared" si="54"/>
        <v>0</v>
      </c>
      <c r="O42" s="176">
        <f t="shared" si="54"/>
        <v>0</v>
      </c>
      <c r="P42" s="176">
        <f t="shared" si="54"/>
        <v>0</v>
      </c>
      <c r="Q42" s="176">
        <f t="shared" si="54"/>
        <v>0</v>
      </c>
      <c r="R42" s="176">
        <f t="shared" si="54"/>
        <v>0</v>
      </c>
      <c r="S42" s="176">
        <f t="shared" si="54"/>
        <v>0</v>
      </c>
      <c r="T42" s="176">
        <f t="shared" si="54"/>
        <v>0</v>
      </c>
      <c r="U42" s="176">
        <f t="shared" si="54"/>
        <v>402848</v>
      </c>
      <c r="V42" s="176">
        <f t="shared" si="54"/>
        <v>0</v>
      </c>
      <c r="W42" s="176">
        <f t="shared" si="54"/>
        <v>402848</v>
      </c>
      <c r="X42" s="176">
        <f t="shared" si="54"/>
        <v>647153</v>
      </c>
      <c r="Y42" s="176">
        <f t="shared" si="54"/>
        <v>0</v>
      </c>
      <c r="Z42" s="176">
        <f t="shared" si="54"/>
        <v>647153</v>
      </c>
      <c r="AA42" s="176">
        <f t="shared" si="54"/>
        <v>0</v>
      </c>
      <c r="AB42" s="176">
        <f t="shared" si="54"/>
        <v>0</v>
      </c>
      <c r="AC42" s="176">
        <f t="shared" si="54"/>
        <v>0</v>
      </c>
      <c r="AD42" s="176">
        <f t="shared" si="54"/>
        <v>0</v>
      </c>
      <c r="AE42" s="176">
        <f t="shared" si="54"/>
        <v>0</v>
      </c>
      <c r="AF42" s="176">
        <f t="shared" si="54"/>
        <v>0</v>
      </c>
      <c r="AG42" s="176">
        <f t="shared" si="54"/>
        <v>0</v>
      </c>
      <c r="AH42" s="176">
        <f t="shared" si="54"/>
        <v>0</v>
      </c>
      <c r="AI42" s="176">
        <f t="shared" si="54"/>
        <v>0</v>
      </c>
      <c r="AJ42" s="176">
        <f t="shared" si="54"/>
        <v>0</v>
      </c>
      <c r="AK42" s="176">
        <f t="shared" si="54"/>
        <v>0</v>
      </c>
      <c r="AL42" s="176">
        <f t="shared" si="54"/>
        <v>0</v>
      </c>
      <c r="AM42" s="176">
        <f t="shared" si="54"/>
        <v>0</v>
      </c>
      <c r="AN42" s="176">
        <f t="shared" si="54"/>
        <v>0</v>
      </c>
      <c r="AO42" s="176">
        <f t="shared" si="54"/>
        <v>0</v>
      </c>
      <c r="AP42" s="176">
        <f t="shared" si="54"/>
        <v>0</v>
      </c>
      <c r="AQ42" s="176">
        <f t="shared" si="54"/>
        <v>0</v>
      </c>
      <c r="AR42" s="176">
        <f t="shared" si="54"/>
        <v>0</v>
      </c>
      <c r="AS42" s="176">
        <f t="shared" si="54"/>
        <v>0</v>
      </c>
      <c r="AT42" s="176">
        <f t="shared" si="54"/>
        <v>0</v>
      </c>
      <c r="AU42" s="176">
        <f t="shared" si="54"/>
        <v>0</v>
      </c>
      <c r="AV42" s="176">
        <f t="shared" si="54"/>
        <v>0</v>
      </c>
      <c r="AW42" s="176">
        <f t="shared" si="54"/>
        <v>0</v>
      </c>
      <c r="AX42" s="176">
        <f t="shared" si="54"/>
        <v>0</v>
      </c>
      <c r="AY42" s="176">
        <f t="shared" si="54"/>
        <v>0</v>
      </c>
      <c r="AZ42" s="176">
        <f t="shared" si="54"/>
        <v>0</v>
      </c>
      <c r="BA42" s="176">
        <f t="shared" si="54"/>
        <v>0</v>
      </c>
      <c r="BB42" s="176">
        <f t="shared" si="54"/>
        <v>0</v>
      </c>
      <c r="BC42" s="176">
        <f t="shared" si="54"/>
        <v>0</v>
      </c>
      <c r="BD42" s="176">
        <f t="shared" si="54"/>
        <v>0</v>
      </c>
      <c r="BE42" s="176">
        <f t="shared" si="54"/>
        <v>0</v>
      </c>
      <c r="BF42" s="176">
        <f t="shared" si="54"/>
        <v>0</v>
      </c>
      <c r="BG42" s="176">
        <f t="shared" si="54"/>
        <v>0</v>
      </c>
      <c r="BH42" s="176">
        <f t="shared" si="54"/>
        <v>1050001</v>
      </c>
      <c r="BI42" s="176">
        <f t="shared" si="54"/>
        <v>0</v>
      </c>
      <c r="BJ42" s="176">
        <f t="shared" si="54"/>
        <v>1050001</v>
      </c>
      <c r="BK42" s="176">
        <f t="shared" si="54"/>
        <v>100000</v>
      </c>
      <c r="BL42" s="176">
        <f t="shared" si="54"/>
        <v>0</v>
      </c>
      <c r="BM42" s="176">
        <f t="shared" si="54"/>
        <v>100000</v>
      </c>
      <c r="BN42" s="219">
        <f t="shared" si="54"/>
        <v>1150001</v>
      </c>
      <c r="BO42" s="41"/>
    </row>
    <row r="43" spans="1:67" ht="30" customHeight="1" thickBot="1">
      <c r="A43" s="260"/>
      <c r="B43" s="261"/>
      <c r="C43" s="261"/>
      <c r="D43" s="268" t="s">
        <v>55</v>
      </c>
      <c r="E43" s="269"/>
      <c r="F43" s="185">
        <f>F16+F10+F7+F18+F21+F26+F28+F14+F23</f>
        <v>274524736</v>
      </c>
      <c r="G43" s="185">
        <f t="shared" ref="G43:BN43" si="55">G16+G10+G7+G18+G21+G26+G28+G14+G23</f>
        <v>8094087</v>
      </c>
      <c r="H43" s="185">
        <f t="shared" si="55"/>
        <v>282618823</v>
      </c>
      <c r="I43" s="185">
        <f t="shared" si="55"/>
        <v>0</v>
      </c>
      <c r="J43" s="185">
        <f t="shared" si="55"/>
        <v>0</v>
      </c>
      <c r="K43" s="185">
        <f t="shared" si="55"/>
        <v>0</v>
      </c>
      <c r="L43" s="185">
        <f t="shared" si="55"/>
        <v>0</v>
      </c>
      <c r="M43" s="185">
        <f t="shared" si="55"/>
        <v>0</v>
      </c>
      <c r="N43" s="185">
        <f t="shared" si="55"/>
        <v>0</v>
      </c>
      <c r="O43" s="185">
        <f t="shared" si="55"/>
        <v>0</v>
      </c>
      <c r="P43" s="185">
        <f t="shared" si="55"/>
        <v>0</v>
      </c>
      <c r="Q43" s="185">
        <f t="shared" si="55"/>
        <v>0</v>
      </c>
      <c r="R43" s="185">
        <f t="shared" si="55"/>
        <v>0</v>
      </c>
      <c r="S43" s="185">
        <f t="shared" si="55"/>
        <v>0</v>
      </c>
      <c r="T43" s="185">
        <f t="shared" si="55"/>
        <v>0</v>
      </c>
      <c r="U43" s="185">
        <f t="shared" si="55"/>
        <v>51416755</v>
      </c>
      <c r="V43" s="185">
        <f t="shared" si="55"/>
        <v>638106</v>
      </c>
      <c r="W43" s="185">
        <f t="shared" si="55"/>
        <v>52054861</v>
      </c>
      <c r="X43" s="185">
        <f t="shared" si="55"/>
        <v>41580320</v>
      </c>
      <c r="Y43" s="185">
        <f t="shared" si="55"/>
        <v>4855981</v>
      </c>
      <c r="Z43" s="185">
        <f t="shared" si="55"/>
        <v>46436301</v>
      </c>
      <c r="AA43" s="185">
        <f t="shared" si="55"/>
        <v>1650000</v>
      </c>
      <c r="AB43" s="185">
        <f t="shared" si="55"/>
        <v>650000</v>
      </c>
      <c r="AC43" s="185">
        <f t="shared" si="55"/>
        <v>2300000</v>
      </c>
      <c r="AD43" s="185">
        <f t="shared" si="55"/>
        <v>1840000</v>
      </c>
      <c r="AE43" s="185">
        <f t="shared" si="55"/>
        <v>650000</v>
      </c>
      <c r="AF43" s="185">
        <f t="shared" si="55"/>
        <v>2490000</v>
      </c>
      <c r="AG43" s="185">
        <f t="shared" si="55"/>
        <v>2066000</v>
      </c>
      <c r="AH43" s="185">
        <f t="shared" si="55"/>
        <v>650000</v>
      </c>
      <c r="AI43" s="185">
        <f t="shared" si="55"/>
        <v>2716000</v>
      </c>
      <c r="AJ43" s="185">
        <f t="shared" si="55"/>
        <v>1637000</v>
      </c>
      <c r="AK43" s="185">
        <f t="shared" si="55"/>
        <v>650000</v>
      </c>
      <c r="AL43" s="185">
        <f t="shared" si="55"/>
        <v>2287000</v>
      </c>
      <c r="AM43" s="185">
        <f t="shared" si="55"/>
        <v>1964000</v>
      </c>
      <c r="AN43" s="185">
        <f t="shared" si="55"/>
        <v>0</v>
      </c>
      <c r="AO43" s="185">
        <f t="shared" si="55"/>
        <v>1964000</v>
      </c>
      <c r="AP43" s="185">
        <f t="shared" si="55"/>
        <v>0</v>
      </c>
      <c r="AQ43" s="185">
        <f t="shared" si="55"/>
        <v>0</v>
      </c>
      <c r="AR43" s="185">
        <f t="shared" si="55"/>
        <v>0</v>
      </c>
      <c r="AS43" s="185">
        <f t="shared" si="55"/>
        <v>0</v>
      </c>
      <c r="AT43" s="185">
        <f t="shared" si="55"/>
        <v>0</v>
      </c>
      <c r="AU43" s="185">
        <f t="shared" si="55"/>
        <v>0</v>
      </c>
      <c r="AV43" s="185">
        <f t="shared" si="55"/>
        <v>0</v>
      </c>
      <c r="AW43" s="185">
        <f t="shared" si="55"/>
        <v>0</v>
      </c>
      <c r="AX43" s="185">
        <f t="shared" si="55"/>
        <v>0</v>
      </c>
      <c r="AY43" s="185">
        <f t="shared" si="55"/>
        <v>0</v>
      </c>
      <c r="AZ43" s="185">
        <f t="shared" si="55"/>
        <v>0</v>
      </c>
      <c r="BA43" s="185">
        <f t="shared" si="55"/>
        <v>0</v>
      </c>
      <c r="BB43" s="185">
        <f t="shared" si="55"/>
        <v>0</v>
      </c>
      <c r="BC43" s="185">
        <f t="shared" si="55"/>
        <v>0</v>
      </c>
      <c r="BD43" s="185">
        <f t="shared" si="55"/>
        <v>0</v>
      </c>
      <c r="BE43" s="185">
        <f t="shared" si="55"/>
        <v>0</v>
      </c>
      <c r="BF43" s="185">
        <f t="shared" si="55"/>
        <v>0</v>
      </c>
      <c r="BG43" s="185">
        <f t="shared" si="55"/>
        <v>0</v>
      </c>
      <c r="BH43" s="185">
        <f t="shared" si="55"/>
        <v>102154075</v>
      </c>
      <c r="BI43" s="185">
        <f t="shared" si="55"/>
        <v>8094087</v>
      </c>
      <c r="BJ43" s="185">
        <f t="shared" si="55"/>
        <v>110248162</v>
      </c>
      <c r="BK43" s="185">
        <f t="shared" si="55"/>
        <v>172370661</v>
      </c>
      <c r="BL43" s="185">
        <f t="shared" si="55"/>
        <v>0</v>
      </c>
      <c r="BM43" s="185">
        <f t="shared" si="55"/>
        <v>172370661</v>
      </c>
      <c r="BN43" s="223">
        <f t="shared" si="55"/>
        <v>282618823</v>
      </c>
      <c r="BO43" s="41"/>
    </row>
    <row r="44" spans="1:67" ht="35.25" customHeight="1" thickTop="1">
      <c r="A44" s="37"/>
      <c r="B44" s="38"/>
      <c r="C44" s="39"/>
      <c r="D44" s="40"/>
      <c r="E44" s="186"/>
      <c r="F44" s="187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188"/>
      <c r="AD44" s="188"/>
      <c r="AE44" s="188"/>
      <c r="AF44" s="188"/>
      <c r="AG44" s="188"/>
      <c r="AH44" s="188"/>
      <c r="AI44" s="188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</row>
    <row r="45" spans="1:67" ht="37.5" hidden="1" customHeight="1">
      <c r="A45" s="37"/>
      <c r="B45" s="38"/>
      <c r="C45" s="39"/>
      <c r="D45" s="40"/>
      <c r="E45" s="189"/>
      <c r="F45" s="190" t="e">
        <f>#REF!+#REF!+#REF!+#REF!+#REF!+#REF!+#REF!+#REF!+#REF!+#REF!+#REF!+#REF!+#REF!+#REF!+#REF!+#REF!+#REF!+#REF!+#REF!+#REF!+#REF!+#REF!+#REF!+#REF!+#REF!+#REF!+#REF!</f>
        <v>#REF!</v>
      </c>
      <c r="G45" s="253" t="s">
        <v>58</v>
      </c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191"/>
      <c r="Z45" s="191"/>
      <c r="AA45" s="191"/>
      <c r="AB45" s="191" t="e">
        <f>#REF!+#REF!</f>
        <v>#REF!</v>
      </c>
      <c r="AC45" s="192"/>
      <c r="AD45" s="192"/>
      <c r="AE45" s="192"/>
      <c r="AF45" s="192"/>
      <c r="AG45" s="192"/>
      <c r="AH45" s="192"/>
      <c r="AI45" s="192"/>
      <c r="AJ45" s="193"/>
      <c r="AK45" s="193"/>
      <c r="AL45" s="193"/>
      <c r="AM45" s="193"/>
      <c r="AN45" s="193"/>
      <c r="AO45" s="193"/>
      <c r="AP45" s="193"/>
      <c r="AQ45" s="193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</row>
    <row r="46" spans="1:67" ht="37.5" hidden="1" customHeight="1">
      <c r="A46" s="37"/>
      <c r="B46" s="38"/>
      <c r="C46" s="39"/>
      <c r="D46" s="40"/>
      <c r="E46" s="189"/>
      <c r="F46" s="190"/>
      <c r="G46" s="254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6"/>
      <c r="Y46" s="191"/>
      <c r="Z46" s="191"/>
      <c r="AA46" s="191"/>
      <c r="AB46" s="191"/>
      <c r="AC46" s="192"/>
      <c r="AD46" s="192"/>
      <c r="AE46" s="192"/>
      <c r="AF46" s="192"/>
      <c r="AG46" s="192"/>
      <c r="AH46" s="192"/>
      <c r="AI46" s="192"/>
      <c r="AJ46" s="193"/>
      <c r="AK46" s="193"/>
      <c r="AL46" s="193"/>
      <c r="AM46" s="193"/>
      <c r="AN46" s="193"/>
      <c r="AO46" s="193"/>
      <c r="AP46" s="193"/>
      <c r="AQ46" s="193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</row>
    <row r="47" spans="1:67" ht="26.25" hidden="1" customHeight="1">
      <c r="A47" s="37"/>
      <c r="B47" s="38"/>
      <c r="C47" s="39"/>
      <c r="D47" s="40"/>
      <c r="E47" s="40"/>
      <c r="F47" s="190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1"/>
      <c r="Z47" s="194"/>
      <c r="AA47" s="194"/>
      <c r="AB47" s="191"/>
      <c r="AC47" s="192"/>
      <c r="AD47" s="192"/>
      <c r="AE47" s="192"/>
      <c r="AF47" s="192"/>
      <c r="AG47" s="192"/>
      <c r="AH47" s="192"/>
      <c r="AI47" s="192"/>
      <c r="AJ47" s="193"/>
      <c r="AK47" s="193"/>
      <c r="AL47" s="193"/>
      <c r="AM47" s="193"/>
      <c r="AN47" s="193"/>
      <c r="AO47" s="193"/>
      <c r="AP47" s="193"/>
      <c r="AQ47" s="193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</row>
    <row r="48" spans="1:67" ht="15" hidden="1" customHeight="1">
      <c r="A48" s="37"/>
      <c r="B48" s="38"/>
      <c r="C48" s="39"/>
      <c r="D48" s="40"/>
      <c r="E48" s="190"/>
      <c r="F48" s="187"/>
      <c r="G48" s="195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2"/>
      <c r="AD48" s="192"/>
      <c r="AE48" s="192"/>
      <c r="AF48" s="192"/>
      <c r="AG48" s="192"/>
      <c r="AH48" s="192"/>
      <c r="AI48" s="192"/>
      <c r="AJ48" s="193"/>
      <c r="AK48" s="193"/>
      <c r="AL48" s="193"/>
      <c r="AM48" s="193"/>
      <c r="AN48" s="193"/>
      <c r="AO48" s="193"/>
      <c r="AP48" s="193"/>
      <c r="AQ48" s="193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</row>
    <row r="49" spans="1:67" s="199" customFormat="1" ht="39" hidden="1" customHeight="1">
      <c r="A49" s="196"/>
      <c r="B49" s="38"/>
      <c r="C49" s="39"/>
      <c r="D49" s="197"/>
      <c r="E49" s="197"/>
      <c r="F49" s="198"/>
      <c r="G49" s="257" t="s">
        <v>59</v>
      </c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191">
        <f>Y40</f>
        <v>984000</v>
      </c>
      <c r="Z49" s="194"/>
      <c r="AA49" s="194"/>
      <c r="AB49" s="191" t="e">
        <f>AB40-AB45</f>
        <v>#REF!</v>
      </c>
      <c r="AC49" s="191"/>
      <c r="AD49" s="191"/>
      <c r="AE49" s="191">
        <f>AE40</f>
        <v>650000</v>
      </c>
      <c r="AF49" s="191"/>
      <c r="AG49" s="191">
        <f t="shared" ref="AG49:AQ49" si="56">AG40</f>
        <v>2066000</v>
      </c>
      <c r="AH49" s="191">
        <f t="shared" si="56"/>
        <v>650000</v>
      </c>
      <c r="AI49" s="191"/>
      <c r="AJ49" s="191">
        <f t="shared" si="56"/>
        <v>1637000</v>
      </c>
      <c r="AK49" s="191">
        <f t="shared" si="56"/>
        <v>650000</v>
      </c>
      <c r="AL49" s="191"/>
      <c r="AM49" s="191">
        <f t="shared" si="56"/>
        <v>1964000</v>
      </c>
      <c r="AN49" s="191">
        <f t="shared" si="56"/>
        <v>0</v>
      </c>
      <c r="AO49" s="191"/>
      <c r="AP49" s="191">
        <f t="shared" si="56"/>
        <v>0</v>
      </c>
      <c r="AQ49" s="191">
        <f t="shared" si="56"/>
        <v>0</v>
      </c>
      <c r="AR49" s="198"/>
    </row>
    <row r="50" spans="1:67" s="199" customFormat="1" ht="21.75" hidden="1">
      <c r="A50" s="196"/>
      <c r="B50" s="38"/>
      <c r="C50" s="39"/>
      <c r="D50" s="197"/>
      <c r="E50" s="197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200"/>
      <c r="AD50" s="200"/>
      <c r="AE50" s="200"/>
      <c r="AF50" s="200"/>
      <c r="AG50" s="200"/>
      <c r="AH50" s="200"/>
      <c r="AI50" s="200"/>
      <c r="AJ50" s="194"/>
      <c r="AK50" s="194"/>
      <c r="AL50" s="194"/>
      <c r="AM50" s="194"/>
      <c r="AN50" s="194"/>
      <c r="AO50" s="194"/>
      <c r="AP50" s="194"/>
      <c r="AQ50" s="194"/>
    </row>
    <row r="51" spans="1:67" hidden="1"/>
    <row r="52" spans="1:67">
      <c r="BO52" s="41"/>
    </row>
  </sheetData>
  <mergeCells count="108"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  <mergeCell ref="R4:T4"/>
    <mergeCell ref="U4:W4"/>
    <mergeCell ref="X4:Z4"/>
    <mergeCell ref="AA4:AC4"/>
    <mergeCell ref="A4:A5"/>
    <mergeCell ref="B4:B5"/>
    <mergeCell ref="C4:C5"/>
    <mergeCell ref="D4:E5"/>
    <mergeCell ref="F4:H4"/>
    <mergeCell ref="I4:K4"/>
    <mergeCell ref="BN4:BN5"/>
    <mergeCell ref="A6:A7"/>
    <mergeCell ref="B6:B7"/>
    <mergeCell ref="C6:C7"/>
    <mergeCell ref="D7:E7"/>
    <mergeCell ref="A8:A10"/>
    <mergeCell ref="B8:B10"/>
    <mergeCell ref="C8:C10"/>
    <mergeCell ref="E8:E9"/>
    <mergeCell ref="D10:E10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4:N4"/>
    <mergeCell ref="O4:Q4"/>
    <mergeCell ref="A11:A14"/>
    <mergeCell ref="B11:B14"/>
    <mergeCell ref="C11:C14"/>
    <mergeCell ref="E11:E13"/>
    <mergeCell ref="D14:E14"/>
    <mergeCell ref="A15:A16"/>
    <mergeCell ref="B15:B16"/>
    <mergeCell ref="C15:C16"/>
    <mergeCell ref="D16:E16"/>
    <mergeCell ref="A17:A18"/>
    <mergeCell ref="B17:B18"/>
    <mergeCell ref="C17:C18"/>
    <mergeCell ref="D18:E18"/>
    <mergeCell ref="A19:A21"/>
    <mergeCell ref="B19:B21"/>
    <mergeCell ref="C19:C21"/>
    <mergeCell ref="D19:D20"/>
    <mergeCell ref="D21:E21"/>
    <mergeCell ref="D33:E33"/>
    <mergeCell ref="A24:A26"/>
    <mergeCell ref="B24:B26"/>
    <mergeCell ref="C24:C26"/>
    <mergeCell ref="D24:D25"/>
    <mergeCell ref="D26:E26"/>
    <mergeCell ref="A27:A28"/>
    <mergeCell ref="B27:B28"/>
    <mergeCell ref="C27:C28"/>
    <mergeCell ref="D28:E28"/>
    <mergeCell ref="A22:A23"/>
    <mergeCell ref="B22:B23"/>
    <mergeCell ref="C22:C23"/>
    <mergeCell ref="D23:E23"/>
    <mergeCell ref="G45:X45"/>
    <mergeCell ref="G46:X46"/>
    <mergeCell ref="G49:X49"/>
    <mergeCell ref="A39:C43"/>
    <mergeCell ref="D39:E39"/>
    <mergeCell ref="D40:E40"/>
    <mergeCell ref="D41:E41"/>
    <mergeCell ref="D42:E42"/>
    <mergeCell ref="D43:E43"/>
    <mergeCell ref="A34:C38"/>
    <mergeCell ref="D34:E34"/>
    <mergeCell ref="D35:E35"/>
    <mergeCell ref="D36:E36"/>
    <mergeCell ref="D37:E37"/>
    <mergeCell ref="D38:E38"/>
    <mergeCell ref="A29:C33"/>
    <mergeCell ref="D29:E29"/>
    <mergeCell ref="D30:E30"/>
    <mergeCell ref="D31:E31"/>
    <mergeCell ref="D32:E32"/>
  </mergeCells>
  <pageMargins left="0" right="0" top="0" bottom="0" header="0" footer="0"/>
  <pageSetup paperSize="8" scale="3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G52"/>
  <sheetViews>
    <sheetView tabSelected="1" view="pageBreakPreview" zoomScaleSheetLayoutView="100" workbookViewId="0">
      <selection activeCell="D7" sqref="D7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4" width="9" style="2" customWidth="1"/>
    <col min="5" max="7" width="8.75" style="2" bestFit="1" customWidth="1"/>
    <col min="8" max="10" width="10" style="2" bestFit="1" customWidth="1"/>
    <col min="11" max="12" width="8.75" style="2" bestFit="1" customWidth="1"/>
    <col min="13" max="13" width="9" style="2" customWidth="1"/>
    <col min="14" max="24" width="8.75" style="2" bestFit="1" customWidth="1"/>
    <col min="25" max="27" width="10" style="2" bestFit="1" customWidth="1"/>
    <col min="28" max="28" width="10.5" style="2" bestFit="1" customWidth="1"/>
    <col min="29" max="16384" width="8.625" style="2"/>
  </cols>
  <sheetData>
    <row r="1" spans="1:33" ht="4.5" customHeight="1"/>
    <row r="2" spans="1:33" ht="45" customHeight="1">
      <c r="E2" s="381"/>
      <c r="F2" s="381"/>
      <c r="G2" s="381"/>
      <c r="H2" s="381"/>
      <c r="J2" s="381"/>
      <c r="K2" s="381"/>
      <c r="L2" s="381"/>
      <c r="M2" s="381"/>
      <c r="O2" s="382"/>
      <c r="P2" s="382"/>
      <c r="Q2" s="382"/>
      <c r="R2" s="382"/>
      <c r="S2" s="3"/>
      <c r="T2" s="3"/>
      <c r="V2" s="3"/>
      <c r="W2" s="3"/>
      <c r="X2" s="383" t="s">
        <v>63</v>
      </c>
      <c r="Y2" s="383"/>
      <c r="Z2" s="383"/>
      <c r="AA2" s="383"/>
    </row>
    <row r="3" spans="1:33" ht="17.45" customHeight="1"/>
    <row r="4" spans="1:33">
      <c r="A4" s="384" t="s">
        <v>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</row>
    <row r="5" spans="1:33">
      <c r="B5" s="1"/>
      <c r="C5" s="1"/>
      <c r="D5" s="1"/>
      <c r="E5" s="1"/>
      <c r="F5" s="1"/>
      <c r="G5" s="1"/>
      <c r="H5" s="1"/>
    </row>
    <row r="6" spans="1:33" ht="29.25" customHeight="1">
      <c r="A6" s="4" t="s">
        <v>0</v>
      </c>
      <c r="B6" s="5" t="s">
        <v>8</v>
      </c>
      <c r="C6" s="6"/>
      <c r="D6" s="7">
        <v>2022</v>
      </c>
      <c r="E6" s="7">
        <v>2023</v>
      </c>
      <c r="F6" s="7">
        <v>2024</v>
      </c>
      <c r="G6" s="7">
        <v>2025</v>
      </c>
      <c r="H6" s="7">
        <v>2026</v>
      </c>
      <c r="I6" s="7">
        <v>2027</v>
      </c>
      <c r="J6" s="7">
        <v>2028</v>
      </c>
      <c r="K6" s="7">
        <v>2029</v>
      </c>
      <c r="L6" s="7">
        <v>2030</v>
      </c>
      <c r="M6" s="7">
        <v>2031</v>
      </c>
      <c r="N6" s="7">
        <v>2032</v>
      </c>
      <c r="O6" s="7">
        <v>2033</v>
      </c>
      <c r="P6" s="7">
        <v>2034</v>
      </c>
      <c r="Q6" s="7">
        <v>2035</v>
      </c>
      <c r="R6" s="7">
        <v>2036</v>
      </c>
      <c r="S6" s="7">
        <v>2037</v>
      </c>
      <c r="T6" s="7">
        <v>2038</v>
      </c>
      <c r="U6" s="7">
        <v>2039</v>
      </c>
      <c r="V6" s="7">
        <v>2040</v>
      </c>
      <c r="W6" s="7">
        <v>2041</v>
      </c>
      <c r="X6" s="7">
        <v>2042</v>
      </c>
      <c r="Y6" s="7">
        <v>2043</v>
      </c>
      <c r="Z6" s="7">
        <v>2044</v>
      </c>
      <c r="AA6" s="7">
        <v>2045</v>
      </c>
    </row>
    <row r="7" spans="1:33" ht="21.75" customHeight="1">
      <c r="A7" s="225">
        <v>1</v>
      </c>
      <c r="B7" s="385" t="s">
        <v>64</v>
      </c>
      <c r="C7" s="226" t="s">
        <v>9</v>
      </c>
      <c r="D7" s="8">
        <v>3.8068204871376563E-2</v>
      </c>
      <c r="E7" s="8">
        <v>6.1732882950755748E-2</v>
      </c>
      <c r="F7" s="8">
        <v>6.2675978751781922E-2</v>
      </c>
      <c r="G7" s="8">
        <v>4.7304944758560077E-2</v>
      </c>
      <c r="H7" s="9">
        <v>3.0113196093700449E-2</v>
      </c>
      <c r="I7" s="8">
        <v>2.8479505306599571E-2</v>
      </c>
      <c r="J7" s="8">
        <v>2.6943235151190667E-2</v>
      </c>
      <c r="K7" s="8">
        <v>2.5518092284302251E-2</v>
      </c>
      <c r="L7" s="8">
        <v>2.517651155872401E-2</v>
      </c>
      <c r="M7" s="8">
        <v>2.4129656118708941E-2</v>
      </c>
      <c r="N7" s="10">
        <v>2.2938716758520588E-2</v>
      </c>
      <c r="O7" s="10">
        <v>2.1786421760740676E-2</v>
      </c>
      <c r="P7" s="10">
        <v>2.0703010506826103E-2</v>
      </c>
      <c r="Q7" s="10">
        <v>2.0180181182459858E-2</v>
      </c>
      <c r="R7" s="10">
        <v>1.5002242251873042E-2</v>
      </c>
      <c r="S7" s="11">
        <v>1.4326329824238296E-2</v>
      </c>
      <c r="T7" s="11">
        <v>1.368983830305039E-2</v>
      </c>
      <c r="U7" s="11">
        <v>1.3090279482751052E-2</v>
      </c>
      <c r="V7" s="11">
        <v>1.1705296208223611E-2</v>
      </c>
      <c r="W7" s="11">
        <v>1.1276213856992482E-2</v>
      </c>
      <c r="X7" s="11">
        <v>9.7991031250970993E-3</v>
      </c>
      <c r="Y7" s="11">
        <v>4.1166593600805547E-3</v>
      </c>
      <c r="Z7" s="11">
        <v>2.1316092309645995E-3</v>
      </c>
      <c r="AA7" s="11">
        <v>3.4171350782689935E-4</v>
      </c>
    </row>
    <row r="8" spans="1:33">
      <c r="A8" s="225">
        <v>2</v>
      </c>
      <c r="B8" s="386"/>
      <c r="C8" s="227" t="s">
        <v>10</v>
      </c>
      <c r="D8" s="228">
        <v>0.42963996563658985</v>
      </c>
      <c r="E8" s="228">
        <v>0.4204290580690635</v>
      </c>
      <c r="F8" s="228">
        <v>0.4014406363784</v>
      </c>
      <c r="G8" s="228">
        <v>0.32771447296347911</v>
      </c>
      <c r="H8" s="228">
        <v>0.36173114499108355</v>
      </c>
      <c r="I8" s="228">
        <v>0.33732834773298043</v>
      </c>
      <c r="J8" s="228">
        <v>0.32227537329918199</v>
      </c>
      <c r="K8" s="228">
        <v>0.29083773840893717</v>
      </c>
      <c r="L8" s="228">
        <v>0.27382971006475332</v>
      </c>
      <c r="M8" s="228">
        <v>0.26805493834241273</v>
      </c>
      <c r="N8" s="10">
        <v>0.26818200383417318</v>
      </c>
      <c r="O8" s="10">
        <v>0.26872527638734839</v>
      </c>
      <c r="P8" s="10">
        <v>0.27274932935789348</v>
      </c>
      <c r="Q8" s="10">
        <v>0.27607854199681758</v>
      </c>
      <c r="R8" s="10">
        <v>0.27894966490143425</v>
      </c>
      <c r="S8" s="11">
        <v>0.28138598407283683</v>
      </c>
      <c r="T8" s="8">
        <v>0.28484436541800912</v>
      </c>
      <c r="U8" s="11">
        <v>0.28847722840132478</v>
      </c>
      <c r="V8" s="8">
        <v>0.29176060424997435</v>
      </c>
      <c r="W8" s="11">
        <v>0.29467292372677673</v>
      </c>
      <c r="X8" s="8">
        <v>0.29714778286621035</v>
      </c>
      <c r="Y8" s="8">
        <v>0.29941980092491549</v>
      </c>
      <c r="Z8" s="8">
        <v>0.30214928048513262</v>
      </c>
      <c r="AA8" s="8">
        <v>0.30479056110932923</v>
      </c>
    </row>
    <row r="9" spans="1:33" ht="24" customHeight="1">
      <c r="A9" s="225">
        <v>3</v>
      </c>
      <c r="B9" s="385" t="s">
        <v>65</v>
      </c>
      <c r="C9" s="226" t="s">
        <v>9</v>
      </c>
      <c r="D9" s="8">
        <v>3.8268955618666507E-2</v>
      </c>
      <c r="E9" s="8">
        <v>4.334981088696948E-2</v>
      </c>
      <c r="F9" s="8">
        <v>4.3124666486746455E-2</v>
      </c>
      <c r="G9" s="8">
        <v>2.7890290482301378E-2</v>
      </c>
      <c r="H9" s="9">
        <v>3.0113196093700449E-2</v>
      </c>
      <c r="I9" s="8">
        <v>2.8479505306599571E-2</v>
      </c>
      <c r="J9" s="8">
        <v>2.6943235151190667E-2</v>
      </c>
      <c r="K9" s="8">
        <v>2.5518092284302251E-2</v>
      </c>
      <c r="L9" s="8">
        <v>2.517651155872401E-2</v>
      </c>
      <c r="M9" s="8">
        <v>2.4129656118708941E-2</v>
      </c>
      <c r="N9" s="10">
        <v>2.2938716758520588E-2</v>
      </c>
      <c r="O9" s="10">
        <v>2.1786421760740676E-2</v>
      </c>
      <c r="P9" s="10">
        <v>2.0703010506826103E-2</v>
      </c>
      <c r="Q9" s="10">
        <v>2.0180181182459858E-2</v>
      </c>
      <c r="R9" s="10">
        <v>1.5002242251873042E-2</v>
      </c>
      <c r="S9" s="11">
        <v>1.4326329824238296E-2</v>
      </c>
      <c r="T9" s="11">
        <v>1.368983830305039E-2</v>
      </c>
      <c r="U9" s="11">
        <v>1.3090279482751052E-2</v>
      </c>
      <c r="V9" s="11">
        <v>1.1705296208223611E-2</v>
      </c>
      <c r="W9" s="11">
        <v>1.1276213856992482E-2</v>
      </c>
      <c r="X9" s="11">
        <v>9.7991031250970993E-3</v>
      </c>
      <c r="Y9" s="11">
        <v>4.1166593600805547E-3</v>
      </c>
      <c r="Z9" s="11">
        <v>2.1316092309645995E-3</v>
      </c>
      <c r="AA9" s="11">
        <v>3.4171350782689935E-4</v>
      </c>
    </row>
    <row r="10" spans="1:33">
      <c r="A10" s="225">
        <v>4</v>
      </c>
      <c r="B10" s="386"/>
      <c r="C10" s="227" t="s">
        <v>10</v>
      </c>
      <c r="D10" s="228">
        <v>0.42963996563658985</v>
      </c>
      <c r="E10" s="228">
        <v>0.41971934947467876</v>
      </c>
      <c r="F10" s="228">
        <v>0.4007309277840152</v>
      </c>
      <c r="G10" s="228">
        <v>0.32700476436909431</v>
      </c>
      <c r="H10" s="228">
        <v>0.3614244803858816</v>
      </c>
      <c r="I10" s="228">
        <v>0.33702168312777842</v>
      </c>
      <c r="J10" s="228">
        <v>0.32196870869397998</v>
      </c>
      <c r="K10" s="228">
        <v>0.29053107380373516</v>
      </c>
      <c r="L10" s="228">
        <v>0.27382971006475332</v>
      </c>
      <c r="M10" s="228">
        <v>0.26805493834241273</v>
      </c>
      <c r="N10" s="10">
        <v>0.26818200383417318</v>
      </c>
      <c r="O10" s="10">
        <v>0.26872527638734839</v>
      </c>
      <c r="P10" s="10">
        <v>0.27274932935789348</v>
      </c>
      <c r="Q10" s="10">
        <v>0.27607854199681758</v>
      </c>
      <c r="R10" s="10">
        <v>0.27894966490143425</v>
      </c>
      <c r="S10" s="11">
        <v>0.28138598407283683</v>
      </c>
      <c r="T10" s="8">
        <v>0.28484436541800912</v>
      </c>
      <c r="U10" s="11">
        <v>0.28847722840132478</v>
      </c>
      <c r="V10" s="8">
        <v>0.29176060424997435</v>
      </c>
      <c r="W10" s="11">
        <v>0.29467292372677673</v>
      </c>
      <c r="X10" s="8">
        <v>0.29714778286621035</v>
      </c>
      <c r="Y10" s="8">
        <v>0.29941980092491549</v>
      </c>
      <c r="Z10" s="8">
        <v>0.30214928048513262</v>
      </c>
      <c r="AA10" s="8">
        <v>0.30479056110932923</v>
      </c>
    </row>
    <row r="11" spans="1:33">
      <c r="A11" s="12"/>
      <c r="B11" s="13"/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</row>
    <row r="12" spans="1:33" ht="19.5" customHeight="1">
      <c r="A12" s="17">
        <v>5</v>
      </c>
      <c r="B12" s="380" t="s">
        <v>11</v>
      </c>
      <c r="C12" s="380"/>
      <c r="D12" s="18">
        <f t="shared" ref="D12:AA13" si="0">D9-D7</f>
        <v>2.0075074728994474E-4</v>
      </c>
      <c r="E12" s="18">
        <f t="shared" si="0"/>
        <v>-1.8383072063786268E-2</v>
      </c>
      <c r="F12" s="18">
        <f t="shared" si="0"/>
        <v>-1.9551312265035467E-2</v>
      </c>
      <c r="G12" s="18">
        <f t="shared" si="0"/>
        <v>-1.94146542762587E-2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  <c r="Z12" s="18">
        <f t="shared" si="0"/>
        <v>0</v>
      </c>
      <c r="AA12" s="18">
        <f t="shared" si="0"/>
        <v>0</v>
      </c>
    </row>
    <row r="13" spans="1:33" ht="19.5" customHeight="1">
      <c r="A13" s="17">
        <v>6</v>
      </c>
      <c r="B13" s="380" t="s">
        <v>12</v>
      </c>
      <c r="C13" s="380"/>
      <c r="D13" s="18">
        <f t="shared" si="0"/>
        <v>0</v>
      </c>
      <c r="E13" s="18">
        <f t="shared" si="0"/>
        <v>-7.0970859438473921E-4</v>
      </c>
      <c r="F13" s="18">
        <f t="shared" si="0"/>
        <v>-7.0970859438479472E-4</v>
      </c>
      <c r="G13" s="18">
        <f t="shared" si="0"/>
        <v>-7.0970859438479472E-4</v>
      </c>
      <c r="H13" s="18">
        <f t="shared" si="0"/>
        <v>-3.0666460520195615E-4</v>
      </c>
      <c r="I13" s="18">
        <f t="shared" si="0"/>
        <v>-3.0666460520201166E-4</v>
      </c>
      <c r="J13" s="18">
        <f t="shared" si="0"/>
        <v>-3.0666460520201166E-4</v>
      </c>
      <c r="K13" s="18">
        <f t="shared" si="0"/>
        <v>-3.0666460520201166E-4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</row>
    <row r="14" spans="1:33">
      <c r="A14" s="19"/>
      <c r="B14" s="20"/>
      <c r="C14" s="21"/>
      <c r="D14" s="22"/>
      <c r="E14" s="22"/>
      <c r="F14" s="22"/>
      <c r="G14" s="22"/>
      <c r="H14" s="23"/>
      <c r="I14" s="8"/>
      <c r="J14" s="8"/>
      <c r="K14" s="8"/>
      <c r="L14" s="8"/>
      <c r="M14" s="8"/>
      <c r="N14" s="9"/>
      <c r="O14" s="8"/>
      <c r="P14" s="8"/>
      <c r="Q14" s="8"/>
      <c r="R14" s="8"/>
      <c r="S14" s="8"/>
      <c r="T14" s="10"/>
      <c r="U14" s="10"/>
      <c r="V14" s="10"/>
      <c r="W14" s="10"/>
      <c r="X14" s="10"/>
      <c r="Y14" s="11"/>
      <c r="Z14" s="11"/>
      <c r="AA14" s="11"/>
      <c r="AB14" s="24"/>
      <c r="AC14" s="25"/>
      <c r="AD14" s="25"/>
      <c r="AE14" s="25"/>
      <c r="AF14" s="25"/>
      <c r="AG14" s="25"/>
    </row>
    <row r="15" spans="1:33" ht="19.5" customHeight="1">
      <c r="A15" s="26">
        <v>7</v>
      </c>
      <c r="B15" s="380" t="s">
        <v>13</v>
      </c>
      <c r="C15" s="380"/>
      <c r="D15" s="18">
        <f t="shared" ref="D15:AA15" si="1">D8-D7</f>
        <v>0.39157176076521327</v>
      </c>
      <c r="E15" s="18">
        <f t="shared" si="1"/>
        <v>0.35869617511830776</v>
      </c>
      <c r="F15" s="18">
        <f t="shared" si="1"/>
        <v>0.33876465762661806</v>
      </c>
      <c r="G15" s="18">
        <f t="shared" si="1"/>
        <v>0.28040952820491905</v>
      </c>
      <c r="H15" s="18">
        <f t="shared" si="1"/>
        <v>0.33161794889738311</v>
      </c>
      <c r="I15" s="18">
        <f t="shared" si="1"/>
        <v>0.30884884242638083</v>
      </c>
      <c r="J15" s="18">
        <f t="shared" si="1"/>
        <v>0.29533213814799131</v>
      </c>
      <c r="K15" s="18">
        <f t="shared" si="1"/>
        <v>0.26531964612463493</v>
      </c>
      <c r="L15" s="18">
        <f t="shared" si="1"/>
        <v>0.24865319850602929</v>
      </c>
      <c r="M15" s="18">
        <f t="shared" si="1"/>
        <v>0.2439252822237038</v>
      </c>
      <c r="N15" s="18">
        <f t="shared" si="1"/>
        <v>0.2452432870756526</v>
      </c>
      <c r="O15" s="18">
        <f t="shared" si="1"/>
        <v>0.24693885462660772</v>
      </c>
      <c r="P15" s="18">
        <f t="shared" si="1"/>
        <v>0.25204631885106737</v>
      </c>
      <c r="Q15" s="18">
        <f t="shared" si="1"/>
        <v>0.25589836081435774</v>
      </c>
      <c r="R15" s="18">
        <f t="shared" si="1"/>
        <v>0.26394742264956123</v>
      </c>
      <c r="S15" s="18">
        <f t="shared" si="1"/>
        <v>0.26705965424859851</v>
      </c>
      <c r="T15" s="18">
        <f t="shared" si="1"/>
        <v>0.27115452711495874</v>
      </c>
      <c r="U15" s="18">
        <f t="shared" si="1"/>
        <v>0.27538694891857374</v>
      </c>
      <c r="V15" s="18">
        <f t="shared" si="1"/>
        <v>0.28005530804175072</v>
      </c>
      <c r="W15" s="18">
        <f t="shared" si="1"/>
        <v>0.28339670986978427</v>
      </c>
      <c r="X15" s="18">
        <f t="shared" si="1"/>
        <v>0.28734867974111328</v>
      </c>
      <c r="Y15" s="18">
        <f t="shared" si="1"/>
        <v>0.29530314156483495</v>
      </c>
      <c r="Z15" s="18">
        <f t="shared" si="1"/>
        <v>0.30001767125416801</v>
      </c>
      <c r="AA15" s="18">
        <f t="shared" si="1"/>
        <v>0.30444884760150231</v>
      </c>
      <c r="AB15" s="27"/>
      <c r="AC15" s="25"/>
      <c r="AD15" s="28"/>
      <c r="AE15" s="28"/>
      <c r="AF15" s="28"/>
      <c r="AG15" s="28"/>
    </row>
    <row r="16" spans="1:33" ht="19.5" customHeight="1">
      <c r="A16" s="26">
        <v>8</v>
      </c>
      <c r="B16" s="387" t="s">
        <v>14</v>
      </c>
      <c r="C16" s="388"/>
      <c r="D16" s="29">
        <f t="shared" ref="D16:AA16" si="2">D10-D9</f>
        <v>0.39137101001792335</v>
      </c>
      <c r="E16" s="29">
        <f t="shared" si="2"/>
        <v>0.37636953858770927</v>
      </c>
      <c r="F16" s="29">
        <f t="shared" si="2"/>
        <v>0.35760626129726875</v>
      </c>
      <c r="G16" s="29">
        <f t="shared" si="2"/>
        <v>0.29911447388679291</v>
      </c>
      <c r="H16" s="29">
        <f t="shared" si="2"/>
        <v>0.33131128429218115</v>
      </c>
      <c r="I16" s="29">
        <f t="shared" si="2"/>
        <v>0.30854217782117882</v>
      </c>
      <c r="J16" s="29">
        <f t="shared" si="2"/>
        <v>0.2950254735427893</v>
      </c>
      <c r="K16" s="29">
        <f t="shared" si="2"/>
        <v>0.26501298151943292</v>
      </c>
      <c r="L16" s="29">
        <f t="shared" si="2"/>
        <v>0.24865319850602929</v>
      </c>
      <c r="M16" s="29">
        <f t="shared" si="2"/>
        <v>0.2439252822237038</v>
      </c>
      <c r="N16" s="29">
        <f t="shared" si="2"/>
        <v>0.2452432870756526</v>
      </c>
      <c r="O16" s="29">
        <f t="shared" si="2"/>
        <v>0.24693885462660772</v>
      </c>
      <c r="P16" s="29">
        <f t="shared" si="2"/>
        <v>0.25204631885106737</v>
      </c>
      <c r="Q16" s="29">
        <f t="shared" si="2"/>
        <v>0.25589836081435774</v>
      </c>
      <c r="R16" s="29">
        <f t="shared" si="2"/>
        <v>0.26394742264956123</v>
      </c>
      <c r="S16" s="30">
        <f t="shared" si="2"/>
        <v>0.26705965424859851</v>
      </c>
      <c r="T16" s="30">
        <f t="shared" si="2"/>
        <v>0.27115452711495874</v>
      </c>
      <c r="U16" s="30">
        <f t="shared" si="2"/>
        <v>0.27538694891857374</v>
      </c>
      <c r="V16" s="30">
        <f t="shared" si="2"/>
        <v>0.28005530804175072</v>
      </c>
      <c r="W16" s="30">
        <f t="shared" si="2"/>
        <v>0.28339670986978427</v>
      </c>
      <c r="X16" s="30">
        <f t="shared" si="2"/>
        <v>0.28734867974111328</v>
      </c>
      <c r="Y16" s="30">
        <f t="shared" si="2"/>
        <v>0.29530314156483495</v>
      </c>
      <c r="Z16" s="30">
        <f t="shared" si="2"/>
        <v>0.30001767125416801</v>
      </c>
      <c r="AA16" s="30">
        <f t="shared" si="2"/>
        <v>0.30444884760150231</v>
      </c>
    </row>
    <row r="17" spans="1:27" ht="16.5" customHeight="1">
      <c r="A17" s="19"/>
      <c r="B17" s="20"/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3"/>
      <c r="N17" s="15"/>
      <c r="O17" s="15"/>
      <c r="P17" s="15"/>
      <c r="Q17" s="15"/>
      <c r="R17" s="15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21" customHeight="1">
      <c r="A18" s="17">
        <v>9</v>
      </c>
      <c r="B18" s="380" t="s">
        <v>15</v>
      </c>
      <c r="C18" s="380"/>
      <c r="D18" s="18">
        <f t="shared" ref="D18:AA18" si="3">D16-D15</f>
        <v>-2.0075074728992393E-4</v>
      </c>
      <c r="E18" s="18">
        <f t="shared" si="3"/>
        <v>1.7673363469401515E-2</v>
      </c>
      <c r="F18" s="18">
        <f t="shared" si="3"/>
        <v>1.8841603670650686E-2</v>
      </c>
      <c r="G18" s="18">
        <f t="shared" si="3"/>
        <v>1.8704945681873864E-2</v>
      </c>
      <c r="H18" s="18">
        <f t="shared" si="3"/>
        <v>-3.0666460520195615E-4</v>
      </c>
      <c r="I18" s="18">
        <f t="shared" si="3"/>
        <v>-3.0666460520201166E-4</v>
      </c>
      <c r="J18" s="18">
        <f t="shared" si="3"/>
        <v>-3.0666460520201166E-4</v>
      </c>
      <c r="K18" s="18">
        <f t="shared" si="3"/>
        <v>-3.0666460520201166E-4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18">
        <f t="shared" si="3"/>
        <v>0</v>
      </c>
    </row>
    <row r="19" spans="1:27" ht="21" customHeight="1">
      <c r="A19" s="229"/>
      <c r="B19" s="230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</row>
    <row r="20" spans="1:27">
      <c r="A20" s="31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7" s="34" customFormat="1" ht="12.75">
      <c r="A22" s="7" t="s">
        <v>0</v>
      </c>
      <c r="B22" s="377" t="s">
        <v>8</v>
      </c>
      <c r="C22" s="378"/>
      <c r="D22" s="379"/>
      <c r="E22" s="33">
        <v>2023</v>
      </c>
      <c r="F22" s="7">
        <v>2024</v>
      </c>
      <c r="G22" s="33">
        <v>2025</v>
      </c>
      <c r="H22" s="7">
        <v>2026</v>
      </c>
      <c r="I22" s="33">
        <v>2027</v>
      </c>
      <c r="J22" s="7">
        <v>2028</v>
      </c>
      <c r="K22" s="33">
        <v>2029</v>
      </c>
      <c r="L22" s="7">
        <v>2030</v>
      </c>
      <c r="M22" s="33">
        <v>2031</v>
      </c>
      <c r="N22" s="7">
        <v>2032</v>
      </c>
      <c r="O22" s="33">
        <v>2033</v>
      </c>
      <c r="P22" s="7">
        <v>2034</v>
      </c>
      <c r="Q22" s="33">
        <v>2035</v>
      </c>
      <c r="R22" s="7">
        <v>2036</v>
      </c>
      <c r="S22" s="33">
        <v>2037</v>
      </c>
      <c r="T22" s="7">
        <v>2038</v>
      </c>
      <c r="U22" s="33">
        <v>2039</v>
      </c>
      <c r="V22" s="7">
        <v>2040</v>
      </c>
      <c r="W22" s="33">
        <v>2041</v>
      </c>
      <c r="X22" s="7">
        <v>2042</v>
      </c>
      <c r="Y22" s="33">
        <v>2043</v>
      </c>
      <c r="Z22" s="7">
        <v>2044</v>
      </c>
      <c r="AA22" s="33">
        <v>2045</v>
      </c>
    </row>
    <row r="23" spans="1:27" ht="23.25" customHeight="1">
      <c r="A23" s="17">
        <v>1</v>
      </c>
      <c r="B23" s="374" t="s">
        <v>19</v>
      </c>
      <c r="C23" s="375"/>
      <c r="D23" s="376"/>
      <c r="E23" s="35">
        <v>34338530</v>
      </c>
      <c r="F23" s="35">
        <v>39956426</v>
      </c>
      <c r="G23" s="35">
        <v>38636426</v>
      </c>
      <c r="H23" s="35">
        <v>163865426</v>
      </c>
      <c r="I23" s="35">
        <v>168294426</v>
      </c>
      <c r="J23" s="35">
        <v>173867426</v>
      </c>
      <c r="K23" s="35">
        <v>175831427</v>
      </c>
      <c r="L23" s="35">
        <v>191500000</v>
      </c>
      <c r="M23" s="35">
        <v>196900000</v>
      </c>
      <c r="N23" s="35">
        <v>196900000</v>
      </c>
      <c r="O23" s="35">
        <v>196900000</v>
      </c>
      <c r="P23" s="35">
        <v>199100000</v>
      </c>
      <c r="Q23" s="35">
        <v>199300000</v>
      </c>
      <c r="R23" s="35">
        <v>199300000</v>
      </c>
      <c r="S23" s="35">
        <v>199300000</v>
      </c>
      <c r="T23" s="35">
        <v>199300000</v>
      </c>
      <c r="U23" s="35">
        <v>199300000</v>
      </c>
      <c r="V23" s="35">
        <v>199300000</v>
      </c>
      <c r="W23" s="35">
        <v>199300000</v>
      </c>
      <c r="X23" s="35">
        <v>199300000</v>
      </c>
      <c r="Y23" s="35">
        <v>199300000</v>
      </c>
      <c r="Z23" s="35">
        <v>199300000</v>
      </c>
      <c r="AA23" s="35">
        <v>199300000</v>
      </c>
    </row>
    <row r="24" spans="1:27" ht="24.75" customHeight="1">
      <c r="A24" s="17">
        <v>2</v>
      </c>
      <c r="B24" s="374" t="s">
        <v>66</v>
      </c>
      <c r="C24" s="375"/>
      <c r="D24" s="376"/>
      <c r="E24" s="35">
        <v>33688530</v>
      </c>
      <c r="F24" s="35">
        <v>39306426</v>
      </c>
      <c r="G24" s="35">
        <v>37986426</v>
      </c>
      <c r="H24" s="35">
        <v>163215426</v>
      </c>
      <c r="I24" s="35">
        <v>167644426</v>
      </c>
      <c r="J24" s="35">
        <v>173867426</v>
      </c>
      <c r="K24" s="35">
        <v>175831427</v>
      </c>
      <c r="L24" s="35">
        <v>191500000</v>
      </c>
      <c r="M24" s="35">
        <v>196900000</v>
      </c>
      <c r="N24" s="35">
        <v>196900000</v>
      </c>
      <c r="O24" s="35">
        <v>196900000</v>
      </c>
      <c r="P24" s="35">
        <v>199100000</v>
      </c>
      <c r="Q24" s="35">
        <v>199300000</v>
      </c>
      <c r="R24" s="35">
        <v>199300000</v>
      </c>
      <c r="S24" s="35">
        <v>199300000</v>
      </c>
      <c r="T24" s="35">
        <v>199300000</v>
      </c>
      <c r="U24" s="35">
        <v>199300000</v>
      </c>
      <c r="V24" s="35">
        <v>199300000</v>
      </c>
      <c r="W24" s="35">
        <v>199300000</v>
      </c>
      <c r="X24" s="35">
        <v>199300000</v>
      </c>
      <c r="Y24" s="35">
        <v>199300000</v>
      </c>
      <c r="Z24" s="35">
        <v>199300000</v>
      </c>
      <c r="AA24" s="35">
        <v>199300000</v>
      </c>
    </row>
    <row r="25" spans="1:27" ht="25.5" customHeight="1">
      <c r="A25" s="17">
        <v>3</v>
      </c>
      <c r="B25" s="374" t="s">
        <v>1</v>
      </c>
      <c r="C25" s="375"/>
      <c r="D25" s="376"/>
      <c r="E25" s="36">
        <f t="shared" ref="E25:AA25" si="4">E24-E23</f>
        <v>-650000</v>
      </c>
      <c r="F25" s="36">
        <f t="shared" si="4"/>
        <v>-650000</v>
      </c>
      <c r="G25" s="36">
        <f t="shared" si="4"/>
        <v>-650000</v>
      </c>
      <c r="H25" s="36">
        <f t="shared" si="4"/>
        <v>-650000</v>
      </c>
      <c r="I25" s="36">
        <f t="shared" si="4"/>
        <v>-650000</v>
      </c>
      <c r="J25" s="36">
        <f t="shared" si="4"/>
        <v>0</v>
      </c>
      <c r="K25" s="36">
        <f t="shared" si="4"/>
        <v>0</v>
      </c>
      <c r="L25" s="36">
        <f t="shared" si="4"/>
        <v>0</v>
      </c>
      <c r="M25" s="36">
        <f t="shared" si="4"/>
        <v>0</v>
      </c>
      <c r="N25" s="36">
        <f t="shared" si="4"/>
        <v>0</v>
      </c>
      <c r="O25" s="36">
        <f t="shared" si="4"/>
        <v>0</v>
      </c>
      <c r="P25" s="36">
        <f t="shared" si="4"/>
        <v>0</v>
      </c>
      <c r="Q25" s="36">
        <f t="shared" si="4"/>
        <v>0</v>
      </c>
      <c r="R25" s="36">
        <f t="shared" si="4"/>
        <v>0</v>
      </c>
      <c r="S25" s="36">
        <f t="shared" si="4"/>
        <v>0</v>
      </c>
      <c r="T25" s="36">
        <f t="shared" si="4"/>
        <v>0</v>
      </c>
      <c r="U25" s="36">
        <f t="shared" si="4"/>
        <v>0</v>
      </c>
      <c r="V25" s="36">
        <f t="shared" si="4"/>
        <v>0</v>
      </c>
      <c r="W25" s="36">
        <f t="shared" si="4"/>
        <v>0</v>
      </c>
      <c r="X25" s="36">
        <f t="shared" si="4"/>
        <v>0</v>
      </c>
      <c r="Y25" s="36">
        <f t="shared" si="4"/>
        <v>0</v>
      </c>
      <c r="Z25" s="36">
        <f t="shared" si="4"/>
        <v>0</v>
      </c>
      <c r="AA25" s="36">
        <f t="shared" si="4"/>
        <v>0</v>
      </c>
    </row>
    <row r="26" spans="1:27" ht="25.5" customHeight="1">
      <c r="A26" s="229"/>
      <c r="B26" s="232"/>
      <c r="C26" s="232"/>
      <c r="D26" s="232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</row>
    <row r="27" spans="1:27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7" s="34" customFormat="1" ht="12.75">
      <c r="A29" s="7" t="s">
        <v>0</v>
      </c>
      <c r="B29" s="377" t="s">
        <v>8</v>
      </c>
      <c r="C29" s="378"/>
      <c r="D29" s="379"/>
      <c r="E29" s="33">
        <v>2023</v>
      </c>
      <c r="F29" s="7">
        <v>2024</v>
      </c>
      <c r="G29" s="33">
        <v>2025</v>
      </c>
      <c r="H29" s="7">
        <v>2026</v>
      </c>
      <c r="I29" s="33">
        <v>2027</v>
      </c>
      <c r="J29" s="7">
        <v>2028</v>
      </c>
      <c r="K29" s="33">
        <v>2029</v>
      </c>
      <c r="L29" s="7">
        <v>2030</v>
      </c>
      <c r="M29" s="33">
        <v>2031</v>
      </c>
      <c r="N29" s="7">
        <v>2032</v>
      </c>
      <c r="O29" s="33">
        <v>2033</v>
      </c>
      <c r="P29" s="7">
        <v>2034</v>
      </c>
      <c r="Q29" s="33">
        <v>2035</v>
      </c>
      <c r="R29" s="7">
        <v>2036</v>
      </c>
      <c r="S29" s="33">
        <v>2037</v>
      </c>
      <c r="T29" s="7">
        <v>2038</v>
      </c>
      <c r="U29" s="33">
        <v>2039</v>
      </c>
      <c r="V29" s="7">
        <v>2040</v>
      </c>
      <c r="W29" s="33">
        <v>2041</v>
      </c>
      <c r="X29" s="7">
        <v>2042</v>
      </c>
      <c r="Y29" s="33">
        <v>2043</v>
      </c>
      <c r="Z29" s="7">
        <v>2044</v>
      </c>
      <c r="AA29" s="33">
        <v>2045</v>
      </c>
    </row>
    <row r="30" spans="1:27" ht="23.25" customHeight="1">
      <c r="A30" s="17">
        <v>1</v>
      </c>
      <c r="B30" s="374" t="s">
        <v>19</v>
      </c>
      <c r="C30" s="375"/>
      <c r="D30" s="376"/>
      <c r="E30" s="35">
        <v>117266219</v>
      </c>
      <c r="F30" s="35">
        <v>87815882</v>
      </c>
      <c r="G30" s="35">
        <v>128509784</v>
      </c>
      <c r="H30" s="35">
        <v>170324351</v>
      </c>
      <c r="I30" s="35">
        <v>221955163</v>
      </c>
      <c r="J30" s="35">
        <v>244163965</v>
      </c>
      <c r="K30" s="35">
        <v>263832748</v>
      </c>
      <c r="L30" s="35">
        <v>284213277</v>
      </c>
      <c r="M30" s="35">
        <v>299255332</v>
      </c>
      <c r="N30" s="35">
        <v>319503954</v>
      </c>
      <c r="O30" s="35">
        <v>340425705</v>
      </c>
      <c r="P30" s="35">
        <v>361708283</v>
      </c>
      <c r="Q30" s="35">
        <v>383312687</v>
      </c>
      <c r="R30" s="35">
        <v>413773375</v>
      </c>
      <c r="S30" s="35">
        <v>436645676</v>
      </c>
      <c r="T30" s="35">
        <v>460032721</v>
      </c>
      <c r="U30" s="35">
        <v>483590120</v>
      </c>
      <c r="V30" s="35">
        <v>510595550</v>
      </c>
      <c r="W30" s="35">
        <v>534229724</v>
      </c>
      <c r="X30" s="35">
        <v>559851289</v>
      </c>
      <c r="Y30" s="35">
        <v>594852567</v>
      </c>
      <c r="Z30" s="35">
        <v>623246694</v>
      </c>
      <c r="AA30" s="35">
        <v>651408032</v>
      </c>
    </row>
    <row r="31" spans="1:27" ht="24.75" customHeight="1">
      <c r="A31" s="17">
        <v>2</v>
      </c>
      <c r="B31" s="374" t="s">
        <v>66</v>
      </c>
      <c r="C31" s="375"/>
      <c r="D31" s="376"/>
      <c r="E31" s="35">
        <v>129919726</v>
      </c>
      <c r="F31" s="35">
        <v>87815882</v>
      </c>
      <c r="G31" s="35">
        <v>128509784</v>
      </c>
      <c r="H31" s="35">
        <v>170324351</v>
      </c>
      <c r="I31" s="35">
        <v>221955163</v>
      </c>
      <c r="J31" s="35">
        <v>244163965</v>
      </c>
      <c r="K31" s="35">
        <v>263832748</v>
      </c>
      <c r="L31" s="35">
        <v>284213277</v>
      </c>
      <c r="M31" s="35">
        <v>299255332</v>
      </c>
      <c r="N31" s="35">
        <v>319503954</v>
      </c>
      <c r="O31" s="35">
        <v>340425705</v>
      </c>
      <c r="P31" s="35">
        <v>361708283</v>
      </c>
      <c r="Q31" s="35">
        <v>383312687</v>
      </c>
      <c r="R31" s="35">
        <v>413773375</v>
      </c>
      <c r="S31" s="35">
        <v>436645676</v>
      </c>
      <c r="T31" s="35">
        <v>460032721</v>
      </c>
      <c r="U31" s="35">
        <v>483590120</v>
      </c>
      <c r="V31" s="35">
        <v>510595550</v>
      </c>
      <c r="W31" s="35">
        <v>534229724</v>
      </c>
      <c r="X31" s="35">
        <v>559851289</v>
      </c>
      <c r="Y31" s="35">
        <v>594852567</v>
      </c>
      <c r="Z31" s="35">
        <v>623246694</v>
      </c>
      <c r="AA31" s="35">
        <v>651408032</v>
      </c>
    </row>
    <row r="32" spans="1:27" ht="25.5" customHeight="1">
      <c r="A32" s="17">
        <v>3</v>
      </c>
      <c r="B32" s="374" t="s">
        <v>1</v>
      </c>
      <c r="C32" s="375"/>
      <c r="D32" s="376"/>
      <c r="E32" s="36">
        <f t="shared" ref="E32:AA32" si="5">E31-E30</f>
        <v>12653507</v>
      </c>
      <c r="F32" s="36">
        <f t="shared" si="5"/>
        <v>0</v>
      </c>
      <c r="G32" s="36">
        <f t="shared" si="5"/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6">
        <f t="shared" si="5"/>
        <v>0</v>
      </c>
      <c r="L32" s="36">
        <f t="shared" si="5"/>
        <v>0</v>
      </c>
      <c r="M32" s="36">
        <f t="shared" si="5"/>
        <v>0</v>
      </c>
      <c r="N32" s="36">
        <f t="shared" si="5"/>
        <v>0</v>
      </c>
      <c r="O32" s="36">
        <f t="shared" si="5"/>
        <v>0</v>
      </c>
      <c r="P32" s="36">
        <f t="shared" si="5"/>
        <v>0</v>
      </c>
      <c r="Q32" s="36">
        <f t="shared" si="5"/>
        <v>0</v>
      </c>
      <c r="R32" s="36">
        <f t="shared" si="5"/>
        <v>0</v>
      </c>
      <c r="S32" s="36">
        <f t="shared" si="5"/>
        <v>0</v>
      </c>
      <c r="T32" s="36">
        <f t="shared" si="5"/>
        <v>0</v>
      </c>
      <c r="U32" s="36">
        <f t="shared" si="5"/>
        <v>0</v>
      </c>
      <c r="V32" s="36">
        <f t="shared" si="5"/>
        <v>0</v>
      </c>
      <c r="W32" s="36">
        <f t="shared" si="5"/>
        <v>0</v>
      </c>
      <c r="X32" s="36">
        <f t="shared" si="5"/>
        <v>0</v>
      </c>
      <c r="Y32" s="36">
        <f t="shared" si="5"/>
        <v>0</v>
      </c>
      <c r="Z32" s="36">
        <f t="shared" si="5"/>
        <v>0</v>
      </c>
      <c r="AA32" s="36">
        <f t="shared" si="5"/>
        <v>0</v>
      </c>
    </row>
    <row r="52" spans="7:7">
      <c r="G52" s="2">
        <v>1745594</v>
      </c>
    </row>
  </sheetData>
  <mergeCells count="20">
    <mergeCell ref="B18:C18"/>
    <mergeCell ref="E2:H2"/>
    <mergeCell ref="J2:M2"/>
    <mergeCell ref="O2:R2"/>
    <mergeCell ref="X2:AA2"/>
    <mergeCell ref="A4:X4"/>
    <mergeCell ref="B7:B8"/>
    <mergeCell ref="B9:B10"/>
    <mergeCell ref="B12:C12"/>
    <mergeCell ref="B13:C13"/>
    <mergeCell ref="B15:C15"/>
    <mergeCell ref="B16:C16"/>
    <mergeCell ref="B31:D31"/>
    <mergeCell ref="B32:D32"/>
    <mergeCell ref="B22:D22"/>
    <mergeCell ref="B23:D23"/>
    <mergeCell ref="B24:D24"/>
    <mergeCell ref="B25:D25"/>
    <mergeCell ref="B29:D29"/>
    <mergeCell ref="B30:D30"/>
  </mergeCells>
  <printOptions horizontalCentered="1"/>
  <pageMargins left="0" right="0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nr 1</vt:lpstr>
      <vt:lpstr>Zał. nr 2 </vt:lpstr>
      <vt:lpstr>'Zał. nr 1'!Obszar_wydruku</vt:lpstr>
      <vt:lpstr>'Zał. nr 2 '!Obszar_wydruku</vt:lpstr>
      <vt:lpstr>'Zał. nr 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 do uzasadnienia WPF listopad</dc:title>
  <dc:creator>d.gruszczynska</dc:creator>
  <cp:lastModifiedBy>Kajzar Karolina</cp:lastModifiedBy>
  <cp:lastPrinted>2022-11-07T10:18:37Z</cp:lastPrinted>
  <dcterms:created xsi:type="dcterms:W3CDTF">2010-10-15T07:12:31Z</dcterms:created>
  <dcterms:modified xsi:type="dcterms:W3CDTF">2022-11-14T10:33:14Z</dcterms:modified>
</cp:coreProperties>
</file>